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checkCompatibility="1"/>
  <mc:AlternateContent xmlns:mc="http://schemas.openxmlformats.org/markup-compatibility/2006">
    <mc:Choice Requires="x15">
      <x15ac:absPath xmlns:x15ac="http://schemas.microsoft.com/office/spreadsheetml/2010/11/ac" url="G:\Apl\SKUPNO\ANALITIK\Mesecne informacije\Mesečne informacije_publikacija\2024\2024_12\"/>
    </mc:Choice>
  </mc:AlternateContent>
  <xr:revisionPtr revIDLastSave="0" documentId="13_ncr:1_{5E4DA696-3B73-4B1E-BB10-1A5849B878EB}" xr6:coauthVersionLast="36" xr6:coauthVersionMax="36" xr10:uidLastSave="{00000000-0000-0000-0000-000000000000}"/>
  <bookViews>
    <workbookView xWindow="13095" yWindow="45" windowWidth="11970" windowHeight="10605" tabRatio="940" xr2:uid="{00000000-000D-0000-FFFF-FFFF00000000}"/>
  </bookViews>
  <sheets>
    <sheet name="Kazalo" sheetId="67" r:id="rId1"/>
    <sheet name="Obdobja" sheetId="88" state="hidden" r:id="rId2"/>
    <sheet name="1" sheetId="2" r:id="rId3"/>
    <sheet name="2" sheetId="23" r:id="rId4"/>
    <sheet name="3" sheetId="24" r:id="rId5"/>
    <sheet name="4" sheetId="68" r:id="rId6"/>
    <sheet name="4sr" sheetId="70" r:id="rId7"/>
    <sheet name="5" sheetId="27" r:id="rId8"/>
    <sheet name="5sr" sheetId="26" r:id="rId9"/>
    <sheet name="6" sheetId="28" r:id="rId10"/>
    <sheet name="6sr" sheetId="29" r:id="rId11"/>
    <sheet name="7" sheetId="30" r:id="rId12"/>
    <sheet name="7sr" sheetId="31" r:id="rId13"/>
    <sheet name="8" sheetId="32" r:id="rId14"/>
    <sheet name="8sr" sheetId="33" r:id="rId15"/>
    <sheet name="9" sheetId="37" r:id="rId16"/>
    <sheet name="9sr" sheetId="36" r:id="rId17"/>
    <sheet name="10" sheetId="38" r:id="rId18"/>
    <sheet name="10sr" sheetId="39" r:id="rId19"/>
    <sheet name="11" sheetId="40" r:id="rId20"/>
    <sheet name="11sr" sheetId="41" r:id="rId21"/>
    <sheet name="12" sheetId="42" r:id="rId22"/>
    <sheet name="12sr" sheetId="43" r:id="rId23"/>
    <sheet name="13" sheetId="44" r:id="rId24"/>
    <sheet name="13sr" sheetId="45" r:id="rId25"/>
    <sheet name="14" sheetId="46" r:id="rId26"/>
    <sheet name="15" sheetId="74" r:id="rId27"/>
    <sheet name="16" sheetId="90" r:id="rId28"/>
    <sheet name="17" sheetId="76" r:id="rId29"/>
    <sheet name="18" sheetId="77" r:id="rId30"/>
    <sheet name="19" sheetId="78" r:id="rId31"/>
    <sheet name="19a" sheetId="91" r:id="rId32"/>
    <sheet name="20" sheetId="79" r:id="rId33"/>
    <sheet name="20a" sheetId="92" r:id="rId34"/>
    <sheet name="21" sheetId="80" r:id="rId35"/>
    <sheet name="21a" sheetId="93" r:id="rId36"/>
    <sheet name="22" sheetId="85" r:id="rId37"/>
    <sheet name="23" sheetId="81" r:id="rId38"/>
    <sheet name="24" sheetId="82"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38">'24'!$A$1:$I$249</definedName>
    <definedName name="_xlnm.Print_Titles" localSheetId="38">'24'!$3:$6</definedName>
    <definedName name="_xlnm.Database">[1]VII.99!$A$1:$M$8</definedName>
  </definedNames>
  <calcPr calcId="191029"/>
</workbook>
</file>

<file path=xl/calcChain.xml><?xml version="1.0" encoding="utf-8"?>
<calcChain xmlns="http://schemas.openxmlformats.org/spreadsheetml/2006/main">
  <c r="D6" i="93" l="1"/>
  <c r="C6" i="93"/>
  <c r="B6" i="93"/>
  <c r="D4" i="92" l="1"/>
  <c r="C4" i="92"/>
  <c r="B4" i="92"/>
  <c r="D6" i="91"/>
  <c r="C6" i="91"/>
  <c r="B6" i="91"/>
  <c r="L21" i="46" l="1"/>
  <c r="K21" i="46"/>
  <c r="J21" i="46"/>
  <c r="I21" i="46"/>
  <c r="H21" i="46"/>
  <c r="G21" i="46"/>
  <c r="F21" i="46"/>
  <c r="E21" i="46"/>
  <c r="C21" i="46"/>
  <c r="D21" i="46" s="1"/>
  <c r="L20" i="46"/>
  <c r="K20" i="46"/>
  <c r="J20" i="46"/>
  <c r="I20" i="46"/>
  <c r="H20" i="46"/>
  <c r="G20" i="46"/>
  <c r="F20" i="46"/>
  <c r="E20" i="46"/>
  <c r="C20" i="46"/>
  <c r="D20" i="46" s="1"/>
  <c r="L19" i="46"/>
  <c r="K19" i="46"/>
  <c r="J19" i="46"/>
  <c r="I19" i="46"/>
  <c r="H19" i="46"/>
  <c r="G19" i="46"/>
  <c r="F19" i="46"/>
  <c r="E19" i="46"/>
  <c r="C19" i="46"/>
  <c r="D19" i="46" s="1"/>
  <c r="L18" i="46"/>
  <c r="K18" i="46"/>
  <c r="J18" i="46"/>
  <c r="I18" i="46"/>
  <c r="H18" i="46"/>
  <c r="G18" i="46"/>
  <c r="F18" i="46"/>
  <c r="E18" i="46"/>
  <c r="C18" i="46"/>
  <c r="D18" i="46" s="1"/>
  <c r="L17" i="46"/>
  <c r="K17" i="46"/>
  <c r="J17" i="46"/>
  <c r="I17" i="46"/>
  <c r="H17" i="46"/>
  <c r="G17" i="46"/>
  <c r="F17" i="46"/>
  <c r="E17" i="46"/>
  <c r="C17" i="46"/>
  <c r="D17" i="46" s="1"/>
  <c r="L16" i="46"/>
  <c r="K16" i="46"/>
  <c r="J16" i="46"/>
  <c r="I16" i="46"/>
  <c r="H16" i="46"/>
  <c r="G16" i="46"/>
  <c r="F16" i="46"/>
  <c r="E16" i="46"/>
  <c r="C16" i="46"/>
  <c r="D16" i="46" s="1"/>
  <c r="L15" i="46"/>
  <c r="K15" i="46"/>
  <c r="J15" i="46"/>
  <c r="I15" i="46"/>
  <c r="H15" i="46"/>
  <c r="G15" i="46"/>
  <c r="F15" i="46"/>
  <c r="E15" i="46"/>
  <c r="C15" i="46"/>
  <c r="D15" i="46" s="1"/>
  <c r="L14" i="46"/>
  <c r="K14" i="46"/>
  <c r="J14" i="46"/>
  <c r="I14" i="46"/>
  <c r="H14" i="46"/>
  <c r="G14" i="46"/>
  <c r="F14" i="46"/>
  <c r="E14" i="46"/>
  <c r="C14" i="46"/>
  <c r="D14" i="46" s="1"/>
  <c r="L13" i="46"/>
  <c r="K13" i="46"/>
  <c r="J13" i="46"/>
  <c r="I13" i="46"/>
  <c r="H13" i="46"/>
  <c r="G13" i="46"/>
  <c r="F13" i="46"/>
  <c r="E13" i="46"/>
  <c r="C13" i="46"/>
  <c r="D13" i="46" s="1"/>
  <c r="L12" i="46"/>
  <c r="K12" i="46"/>
  <c r="J12" i="46"/>
  <c r="I12" i="46"/>
  <c r="H12" i="46"/>
  <c r="G12" i="46"/>
  <c r="F12" i="46"/>
  <c r="E12" i="46"/>
  <c r="C12" i="46"/>
  <c r="D12" i="46" s="1"/>
  <c r="L11" i="46"/>
  <c r="K11" i="46"/>
  <c r="J11" i="46"/>
  <c r="I11" i="46"/>
  <c r="H11" i="46"/>
  <c r="G11" i="46"/>
  <c r="F11" i="46"/>
  <c r="E11" i="46"/>
  <c r="C11" i="46"/>
  <c r="D11" i="46" s="1"/>
  <c r="L10" i="46"/>
  <c r="L8" i="46" s="1"/>
  <c r="K10" i="46"/>
  <c r="K8" i="46" s="1"/>
  <c r="J10" i="46"/>
  <c r="J8" i="46" s="1"/>
  <c r="I10" i="46"/>
  <c r="H10" i="46"/>
  <c r="G10" i="46"/>
  <c r="F10" i="46"/>
  <c r="F8" i="46" s="1"/>
  <c r="E10" i="46"/>
  <c r="E8" i="46" s="1"/>
  <c r="C10" i="46"/>
  <c r="D10" i="46" s="1"/>
  <c r="I8" i="46"/>
  <c r="H8" i="46"/>
  <c r="G8" i="46"/>
  <c r="L7" i="46"/>
  <c r="K7" i="46"/>
  <c r="J7" i="46"/>
  <c r="I7" i="46"/>
  <c r="H7" i="46"/>
  <c r="G7" i="46"/>
  <c r="F7" i="46"/>
  <c r="E7" i="46"/>
  <c r="D7" i="46"/>
  <c r="C7" i="46"/>
  <c r="D6" i="46"/>
  <c r="G24" i="45"/>
  <c r="D24" i="45"/>
  <c r="F24" i="45" s="1"/>
  <c r="C24" i="45"/>
  <c r="H24" i="45" s="1"/>
  <c r="B24" i="45"/>
  <c r="G22" i="45"/>
  <c r="D22" i="45"/>
  <c r="F22" i="45" s="1"/>
  <c r="C22" i="45"/>
  <c r="H22" i="45" s="1"/>
  <c r="B22" i="45"/>
  <c r="G21" i="45"/>
  <c r="D21" i="45"/>
  <c r="F21" i="45" s="1"/>
  <c r="C21" i="45"/>
  <c r="H21" i="45" s="1"/>
  <c r="B21" i="45"/>
  <c r="G20" i="45"/>
  <c r="D20" i="45"/>
  <c r="F20" i="45" s="1"/>
  <c r="C20" i="45"/>
  <c r="H20" i="45" s="1"/>
  <c r="B20" i="45"/>
  <c r="G19" i="45"/>
  <c r="D19" i="45"/>
  <c r="F19" i="45" s="1"/>
  <c r="C19" i="45"/>
  <c r="E19" i="45" s="1"/>
  <c r="B19" i="45"/>
  <c r="H18" i="45"/>
  <c r="G18" i="45"/>
  <c r="E18" i="45"/>
  <c r="D18" i="45"/>
  <c r="F18" i="45" s="1"/>
  <c r="C18" i="45"/>
  <c r="B18" i="45"/>
  <c r="H16" i="45"/>
  <c r="G16" i="45"/>
  <c r="E16" i="45"/>
  <c r="D16" i="45"/>
  <c r="F16" i="45" s="1"/>
  <c r="C16" i="45"/>
  <c r="B16" i="45"/>
  <c r="G15" i="45"/>
  <c r="D15" i="45"/>
  <c r="F15" i="45" s="1"/>
  <c r="C15" i="45"/>
  <c r="H15" i="45" s="1"/>
  <c r="B15" i="45"/>
  <c r="H14" i="45"/>
  <c r="G14" i="45"/>
  <c r="F14" i="45"/>
  <c r="E14" i="45"/>
  <c r="D14" i="45"/>
  <c r="C14" i="45"/>
  <c r="B14" i="45"/>
  <c r="H13" i="45"/>
  <c r="G13" i="45"/>
  <c r="F13" i="45"/>
  <c r="E13" i="45"/>
  <c r="D13" i="45"/>
  <c r="C13" i="45"/>
  <c r="B13" i="45"/>
  <c r="G12" i="45"/>
  <c r="D12" i="45"/>
  <c r="F12" i="45" s="1"/>
  <c r="C12" i="45"/>
  <c r="H12" i="45" s="1"/>
  <c r="B12" i="45"/>
  <c r="H11" i="45"/>
  <c r="G11" i="45"/>
  <c r="F11" i="45"/>
  <c r="D11" i="45"/>
  <c r="C11" i="45"/>
  <c r="E11" i="45" s="1"/>
  <c r="B11" i="45"/>
  <c r="H10" i="45"/>
  <c r="G10" i="45"/>
  <c r="F10" i="45"/>
  <c r="D10" i="45"/>
  <c r="C10" i="45"/>
  <c r="E10" i="45" s="1"/>
  <c r="B10" i="45"/>
  <c r="G9" i="45"/>
  <c r="D9" i="45"/>
  <c r="F9" i="45" s="1"/>
  <c r="C9" i="45"/>
  <c r="H9" i="45" s="1"/>
  <c r="B9" i="45"/>
  <c r="H8" i="45"/>
  <c r="G8" i="45"/>
  <c r="D8" i="45"/>
  <c r="F8" i="45" s="1"/>
  <c r="C8" i="45"/>
  <c r="E8" i="45" s="1"/>
  <c r="B8" i="45"/>
  <c r="H6" i="45"/>
  <c r="G6" i="45"/>
  <c r="D6" i="45"/>
  <c r="F6" i="45" s="1"/>
  <c r="C6" i="45"/>
  <c r="E6" i="45" s="1"/>
  <c r="B6" i="45"/>
  <c r="H5" i="45"/>
  <c r="G5" i="45"/>
  <c r="F5" i="45"/>
  <c r="E5" i="45"/>
  <c r="D5" i="45"/>
  <c r="C5" i="45"/>
  <c r="B5" i="45"/>
  <c r="F4" i="45"/>
  <c r="E4" i="45"/>
  <c r="H19" i="44"/>
  <c r="G19" i="44"/>
  <c r="F19" i="44"/>
  <c r="E19" i="44"/>
  <c r="D19" i="44"/>
  <c r="C19" i="44"/>
  <c r="B19" i="44"/>
  <c r="H18" i="44"/>
  <c r="G18" i="44"/>
  <c r="F18" i="44"/>
  <c r="E18" i="44"/>
  <c r="D18" i="44"/>
  <c r="C18" i="44"/>
  <c r="B18" i="44"/>
  <c r="H17" i="44"/>
  <c r="G17" i="44"/>
  <c r="F17" i="44"/>
  <c r="E17" i="44"/>
  <c r="D17" i="44"/>
  <c r="C17" i="44"/>
  <c r="B17" i="44"/>
  <c r="H16" i="44"/>
  <c r="G16" i="44"/>
  <c r="F16" i="44"/>
  <c r="E16" i="44"/>
  <c r="D16" i="44"/>
  <c r="C16" i="44"/>
  <c r="B16" i="44"/>
  <c r="H15" i="44"/>
  <c r="G15" i="44"/>
  <c r="F15" i="44"/>
  <c r="E15" i="44"/>
  <c r="D15" i="44"/>
  <c r="C15" i="44"/>
  <c r="B15" i="44"/>
  <c r="H14" i="44"/>
  <c r="G14" i="44"/>
  <c r="F14" i="44"/>
  <c r="E14" i="44"/>
  <c r="D14" i="44"/>
  <c r="C14" i="44"/>
  <c r="B14" i="44"/>
  <c r="H13" i="44"/>
  <c r="G13" i="44"/>
  <c r="F13" i="44"/>
  <c r="E13" i="44"/>
  <c r="D13" i="44"/>
  <c r="C13" i="44"/>
  <c r="B13" i="44"/>
  <c r="H12" i="44"/>
  <c r="G12" i="44"/>
  <c r="F12" i="44"/>
  <c r="E12" i="44"/>
  <c r="D12" i="44"/>
  <c r="C12" i="44"/>
  <c r="B12" i="44"/>
  <c r="H11" i="44"/>
  <c r="G11" i="44"/>
  <c r="F11" i="44"/>
  <c r="E11" i="44"/>
  <c r="D11" i="44"/>
  <c r="C11" i="44"/>
  <c r="B11" i="44"/>
  <c r="H10" i="44"/>
  <c r="G10" i="44"/>
  <c r="F10" i="44"/>
  <c r="E10" i="44"/>
  <c r="D10" i="44"/>
  <c r="C10" i="44"/>
  <c r="B10" i="44"/>
  <c r="H9" i="44"/>
  <c r="G9" i="44"/>
  <c r="F9" i="44"/>
  <c r="E9" i="44"/>
  <c r="D9" i="44"/>
  <c r="C9" i="44"/>
  <c r="B9" i="44"/>
  <c r="H8" i="44"/>
  <c r="G8" i="44"/>
  <c r="F8" i="44"/>
  <c r="E8" i="44"/>
  <c r="D8" i="44"/>
  <c r="C8" i="44"/>
  <c r="B8" i="44"/>
  <c r="H6" i="44"/>
  <c r="G6" i="44"/>
  <c r="F6" i="44"/>
  <c r="E6" i="44"/>
  <c r="D6" i="44"/>
  <c r="C6" i="44"/>
  <c r="B6" i="44"/>
  <c r="H5" i="44"/>
  <c r="G5" i="44"/>
  <c r="F5" i="44"/>
  <c r="E5" i="44"/>
  <c r="D5" i="44"/>
  <c r="C5" i="44"/>
  <c r="B5" i="44"/>
  <c r="F4" i="44"/>
  <c r="E4" i="44"/>
  <c r="R19" i="42"/>
  <c r="Q19" i="42"/>
  <c r="P19" i="42"/>
  <c r="O19" i="42"/>
  <c r="N19" i="42"/>
  <c r="M19" i="42"/>
  <c r="L19" i="42"/>
  <c r="K19" i="42"/>
  <c r="J19" i="42"/>
  <c r="I19" i="42"/>
  <c r="H19" i="42"/>
  <c r="G19" i="42"/>
  <c r="F19" i="42"/>
  <c r="E19" i="42"/>
  <c r="D19" i="42"/>
  <c r="C19" i="42"/>
  <c r="B19" i="42"/>
  <c r="R18" i="42"/>
  <c r="Q18" i="42"/>
  <c r="P18" i="42"/>
  <c r="O18" i="42"/>
  <c r="N18" i="42"/>
  <c r="M18" i="42"/>
  <c r="L18" i="42"/>
  <c r="K18" i="42"/>
  <c r="J18" i="42"/>
  <c r="I18" i="42"/>
  <c r="H18" i="42"/>
  <c r="G18" i="42"/>
  <c r="F18" i="42"/>
  <c r="E18" i="42"/>
  <c r="D18" i="42"/>
  <c r="C18" i="42"/>
  <c r="B18" i="42"/>
  <c r="R17" i="42"/>
  <c r="Q17" i="42"/>
  <c r="P17" i="42"/>
  <c r="O17" i="42"/>
  <c r="N17" i="42"/>
  <c r="M17" i="42"/>
  <c r="L17" i="42"/>
  <c r="K17" i="42"/>
  <c r="J17" i="42"/>
  <c r="I17" i="42"/>
  <c r="H17" i="42"/>
  <c r="G17" i="42"/>
  <c r="F17" i="42"/>
  <c r="E17" i="42"/>
  <c r="D17" i="42"/>
  <c r="C17" i="42"/>
  <c r="B17" i="42"/>
  <c r="R16" i="42"/>
  <c r="Q16" i="42"/>
  <c r="P16" i="42"/>
  <c r="O16" i="42"/>
  <c r="N16" i="42"/>
  <c r="M16" i="42"/>
  <c r="L16" i="42"/>
  <c r="K16" i="42"/>
  <c r="J16" i="42"/>
  <c r="I16" i="42"/>
  <c r="H16" i="42"/>
  <c r="G16" i="42"/>
  <c r="F16" i="42"/>
  <c r="E16" i="42"/>
  <c r="D16" i="42"/>
  <c r="C16" i="42"/>
  <c r="B16" i="42"/>
  <c r="R15" i="42"/>
  <c r="Q15" i="42"/>
  <c r="P15" i="42"/>
  <c r="O15" i="42"/>
  <c r="N15" i="42"/>
  <c r="M15" i="42"/>
  <c r="L15" i="42"/>
  <c r="K15" i="42"/>
  <c r="J15" i="42"/>
  <c r="I15" i="42"/>
  <c r="H15" i="42"/>
  <c r="G15" i="42"/>
  <c r="F15" i="42"/>
  <c r="E15" i="42"/>
  <c r="D15" i="42"/>
  <c r="C15" i="42"/>
  <c r="B15" i="42"/>
  <c r="R14" i="42"/>
  <c r="Q14" i="42"/>
  <c r="P14" i="42"/>
  <c r="O14" i="42"/>
  <c r="N14" i="42"/>
  <c r="M14" i="42"/>
  <c r="L14" i="42"/>
  <c r="K14" i="42"/>
  <c r="J14" i="42"/>
  <c r="I14" i="42"/>
  <c r="H14" i="42"/>
  <c r="G14" i="42"/>
  <c r="F14" i="42"/>
  <c r="E14" i="42"/>
  <c r="D14" i="42"/>
  <c r="C14" i="42"/>
  <c r="B14" i="42"/>
  <c r="R13" i="42"/>
  <c r="Q13" i="42"/>
  <c r="P13" i="42"/>
  <c r="O13" i="42"/>
  <c r="N13" i="42"/>
  <c r="M13" i="42"/>
  <c r="L13" i="42"/>
  <c r="K13" i="42"/>
  <c r="J13" i="42"/>
  <c r="I13" i="42"/>
  <c r="H13" i="42"/>
  <c r="G13" i="42"/>
  <c r="F13" i="42"/>
  <c r="E13" i="42"/>
  <c r="D13" i="42"/>
  <c r="C13" i="42"/>
  <c r="B13" i="42"/>
  <c r="R12" i="42"/>
  <c r="Q12" i="42"/>
  <c r="P12" i="42"/>
  <c r="O12" i="42"/>
  <c r="N12" i="42"/>
  <c r="M12" i="42"/>
  <c r="L12" i="42"/>
  <c r="K12" i="42"/>
  <c r="J12" i="42"/>
  <c r="I12" i="42"/>
  <c r="H12" i="42"/>
  <c r="G12" i="42"/>
  <c r="F12" i="42"/>
  <c r="E12" i="42"/>
  <c r="D12" i="42"/>
  <c r="C12" i="42"/>
  <c r="B12" i="42"/>
  <c r="R11" i="42"/>
  <c r="Q11" i="42"/>
  <c r="P11" i="42"/>
  <c r="O11" i="42"/>
  <c r="N11" i="42"/>
  <c r="M11" i="42"/>
  <c r="L11" i="42"/>
  <c r="K11" i="42"/>
  <c r="J11" i="42"/>
  <c r="I11" i="42"/>
  <c r="H11" i="42"/>
  <c r="G11" i="42"/>
  <c r="F11" i="42"/>
  <c r="E11" i="42"/>
  <c r="D11" i="42"/>
  <c r="C11" i="42"/>
  <c r="B11" i="42"/>
  <c r="R10" i="42"/>
  <c r="Q10" i="42"/>
  <c r="P10" i="42"/>
  <c r="O10" i="42"/>
  <c r="N10" i="42"/>
  <c r="M10" i="42"/>
  <c r="L10" i="42"/>
  <c r="K10" i="42"/>
  <c r="J10" i="42"/>
  <c r="I10" i="42"/>
  <c r="H10" i="42"/>
  <c r="G10" i="42"/>
  <c r="F10" i="42"/>
  <c r="E10" i="42"/>
  <c r="D10" i="42"/>
  <c r="C10" i="42"/>
  <c r="B10" i="42"/>
  <c r="R9" i="42"/>
  <c r="Q9" i="42"/>
  <c r="P9" i="42"/>
  <c r="O9" i="42"/>
  <c r="N9" i="42"/>
  <c r="M9" i="42"/>
  <c r="L9" i="42"/>
  <c r="K9" i="42"/>
  <c r="J9" i="42"/>
  <c r="I9" i="42"/>
  <c r="H9" i="42"/>
  <c r="G9" i="42"/>
  <c r="F9" i="42"/>
  <c r="E9" i="42"/>
  <c r="D9" i="42"/>
  <c r="C9" i="42"/>
  <c r="B9" i="42"/>
  <c r="R8" i="42"/>
  <c r="Q8" i="42"/>
  <c r="P8" i="42"/>
  <c r="O8" i="42"/>
  <c r="N8" i="42"/>
  <c r="M8" i="42"/>
  <c r="L8" i="42"/>
  <c r="K8" i="42"/>
  <c r="J8" i="42"/>
  <c r="I8" i="42"/>
  <c r="H8" i="42"/>
  <c r="G8" i="42"/>
  <c r="F8" i="42"/>
  <c r="E8" i="42"/>
  <c r="D8" i="42"/>
  <c r="C8" i="42"/>
  <c r="B8" i="42"/>
  <c r="R6" i="42"/>
  <c r="Q6" i="42"/>
  <c r="P6" i="42"/>
  <c r="O6" i="42"/>
  <c r="N6" i="42"/>
  <c r="M6" i="42"/>
  <c r="L6" i="42"/>
  <c r="K6" i="42"/>
  <c r="J6" i="42"/>
  <c r="I6" i="42"/>
  <c r="H6" i="42"/>
  <c r="G6" i="42"/>
  <c r="F6" i="42"/>
  <c r="E6" i="42"/>
  <c r="D6" i="42"/>
  <c r="C6" i="42"/>
  <c r="B6" i="42"/>
  <c r="R5" i="42"/>
  <c r="P5" i="42"/>
  <c r="O5" i="42"/>
  <c r="M5" i="42"/>
  <c r="L5" i="42"/>
  <c r="J5" i="42"/>
  <c r="I5" i="42"/>
  <c r="G5" i="42"/>
  <c r="F5" i="42"/>
  <c r="D5" i="42"/>
  <c r="C5" i="42"/>
  <c r="B5" i="42"/>
  <c r="R4" i="42"/>
  <c r="O4" i="42"/>
  <c r="L4" i="42"/>
  <c r="I4" i="42"/>
  <c r="F4" i="42"/>
  <c r="C4" i="42"/>
  <c r="U20" i="40"/>
  <c r="T20" i="40"/>
  <c r="S20" i="40"/>
  <c r="R20" i="40"/>
  <c r="Q20" i="40"/>
  <c r="P20" i="40"/>
  <c r="O20" i="40"/>
  <c r="N20" i="40"/>
  <c r="M20" i="40"/>
  <c r="L20" i="40"/>
  <c r="K20" i="40"/>
  <c r="J20" i="40"/>
  <c r="I20" i="40"/>
  <c r="H20" i="40"/>
  <c r="G20" i="40"/>
  <c r="F20" i="40"/>
  <c r="E20" i="40"/>
  <c r="D20" i="40"/>
  <c r="C20" i="40"/>
  <c r="B20" i="40"/>
  <c r="U19" i="40"/>
  <c r="T19" i="40"/>
  <c r="S19" i="40"/>
  <c r="R19" i="40"/>
  <c r="Q19" i="40"/>
  <c r="P19" i="40"/>
  <c r="O19" i="40"/>
  <c r="N19" i="40"/>
  <c r="M19" i="40"/>
  <c r="L19" i="40"/>
  <c r="K19" i="40"/>
  <c r="J19" i="40"/>
  <c r="I19" i="40"/>
  <c r="H19" i="40"/>
  <c r="G19" i="40"/>
  <c r="F19" i="40"/>
  <c r="E19" i="40"/>
  <c r="D19" i="40"/>
  <c r="C19" i="40"/>
  <c r="B19" i="40"/>
  <c r="U18" i="40"/>
  <c r="T18" i="40"/>
  <c r="S18" i="40"/>
  <c r="R18" i="40"/>
  <c r="Q18" i="40"/>
  <c r="P18" i="40"/>
  <c r="O18" i="40"/>
  <c r="N18" i="40"/>
  <c r="M18" i="40"/>
  <c r="L18" i="40"/>
  <c r="K18" i="40"/>
  <c r="J18" i="40"/>
  <c r="I18" i="40"/>
  <c r="H18" i="40"/>
  <c r="G18" i="40"/>
  <c r="F18" i="40"/>
  <c r="E18" i="40"/>
  <c r="D18" i="40"/>
  <c r="C18" i="40"/>
  <c r="B18" i="40"/>
  <c r="U17" i="40"/>
  <c r="T17" i="40"/>
  <c r="S17" i="40"/>
  <c r="R17" i="40"/>
  <c r="Q17" i="40"/>
  <c r="P17" i="40"/>
  <c r="O17" i="40"/>
  <c r="N17" i="40"/>
  <c r="M17" i="40"/>
  <c r="L17" i="40"/>
  <c r="K17" i="40"/>
  <c r="J17" i="40"/>
  <c r="I17" i="40"/>
  <c r="H17" i="40"/>
  <c r="G17" i="40"/>
  <c r="F17" i="40"/>
  <c r="E17" i="40"/>
  <c r="D17" i="40"/>
  <c r="C17" i="40"/>
  <c r="B17" i="40"/>
  <c r="U16" i="40"/>
  <c r="T16" i="40"/>
  <c r="S16" i="40"/>
  <c r="R16" i="40"/>
  <c r="Q16" i="40"/>
  <c r="P16" i="40"/>
  <c r="O16" i="40"/>
  <c r="N16" i="40"/>
  <c r="M16" i="40"/>
  <c r="L16" i="40"/>
  <c r="K16" i="40"/>
  <c r="J16" i="40"/>
  <c r="I16" i="40"/>
  <c r="H16" i="40"/>
  <c r="G16" i="40"/>
  <c r="F16" i="40"/>
  <c r="E16" i="40"/>
  <c r="D16" i="40"/>
  <c r="C16" i="40"/>
  <c r="B16" i="40"/>
  <c r="U15" i="40"/>
  <c r="T15" i="40"/>
  <c r="S15" i="40"/>
  <c r="R15" i="40"/>
  <c r="Q15" i="40"/>
  <c r="P15" i="40"/>
  <c r="O15" i="40"/>
  <c r="N15" i="40"/>
  <c r="M15" i="40"/>
  <c r="L15" i="40"/>
  <c r="K15" i="40"/>
  <c r="J15" i="40"/>
  <c r="I15" i="40"/>
  <c r="H15" i="40"/>
  <c r="G15" i="40"/>
  <c r="F15" i="40"/>
  <c r="E15" i="40"/>
  <c r="D15" i="40"/>
  <c r="C15" i="40"/>
  <c r="B15" i="40"/>
  <c r="U14" i="40"/>
  <c r="T14" i="40"/>
  <c r="S14" i="40"/>
  <c r="R14" i="40"/>
  <c r="Q14" i="40"/>
  <c r="P14" i="40"/>
  <c r="O14" i="40"/>
  <c r="N14" i="40"/>
  <c r="M14" i="40"/>
  <c r="L14" i="40"/>
  <c r="K14" i="40"/>
  <c r="J14" i="40"/>
  <c r="I14" i="40"/>
  <c r="H14" i="40"/>
  <c r="G14" i="40"/>
  <c r="F14" i="40"/>
  <c r="E14" i="40"/>
  <c r="D14" i="40"/>
  <c r="C14" i="40"/>
  <c r="B14" i="40"/>
  <c r="U13" i="40"/>
  <c r="T13" i="40"/>
  <c r="S13" i="40"/>
  <c r="R13" i="40"/>
  <c r="Q13" i="40"/>
  <c r="P13" i="40"/>
  <c r="O13" i="40"/>
  <c r="N13" i="40"/>
  <c r="M13" i="40"/>
  <c r="L13" i="40"/>
  <c r="K13" i="40"/>
  <c r="J13" i="40"/>
  <c r="I13" i="40"/>
  <c r="H13" i="40"/>
  <c r="G13" i="40"/>
  <c r="F13" i="40"/>
  <c r="E13" i="40"/>
  <c r="D13" i="40"/>
  <c r="C13" i="40"/>
  <c r="B13" i="40"/>
  <c r="U12" i="40"/>
  <c r="T12" i="40"/>
  <c r="S12" i="40"/>
  <c r="R12" i="40"/>
  <c r="Q12" i="40"/>
  <c r="P12" i="40"/>
  <c r="O12" i="40"/>
  <c r="N12" i="40"/>
  <c r="M12" i="40"/>
  <c r="L12" i="40"/>
  <c r="K12" i="40"/>
  <c r="J12" i="40"/>
  <c r="I12" i="40"/>
  <c r="H12" i="40"/>
  <c r="G12" i="40"/>
  <c r="F12" i="40"/>
  <c r="E12" i="40"/>
  <c r="D12" i="40"/>
  <c r="C12" i="40"/>
  <c r="B12" i="40"/>
  <c r="U11" i="40"/>
  <c r="T11" i="40"/>
  <c r="S11" i="40"/>
  <c r="R11" i="40"/>
  <c r="Q11" i="40"/>
  <c r="P11" i="40"/>
  <c r="O11" i="40"/>
  <c r="N11" i="40"/>
  <c r="M11" i="40"/>
  <c r="L11" i="40"/>
  <c r="K11" i="40"/>
  <c r="J11" i="40"/>
  <c r="I11" i="40"/>
  <c r="H11" i="40"/>
  <c r="G11" i="40"/>
  <c r="F11" i="40"/>
  <c r="E11" i="40"/>
  <c r="D11" i="40"/>
  <c r="C11" i="40"/>
  <c r="B11" i="40"/>
  <c r="U10" i="40"/>
  <c r="T10" i="40"/>
  <c r="S10" i="40"/>
  <c r="R10" i="40"/>
  <c r="Q10" i="40"/>
  <c r="P10" i="40"/>
  <c r="O10" i="40"/>
  <c r="N10" i="40"/>
  <c r="M10" i="40"/>
  <c r="L10" i="40"/>
  <c r="K10" i="40"/>
  <c r="J10" i="40"/>
  <c r="I10" i="40"/>
  <c r="H10" i="40"/>
  <c r="G10" i="40"/>
  <c r="F10" i="40"/>
  <c r="E10" i="40"/>
  <c r="D10" i="40"/>
  <c r="C10" i="40"/>
  <c r="B10" i="40"/>
  <c r="U9" i="40"/>
  <c r="T9" i="40"/>
  <c r="S9" i="40"/>
  <c r="R9" i="40"/>
  <c r="Q9" i="40"/>
  <c r="P9" i="40"/>
  <c r="O9" i="40"/>
  <c r="N9" i="40"/>
  <c r="M9" i="40"/>
  <c r="L9" i="40"/>
  <c r="K9" i="40"/>
  <c r="J9" i="40"/>
  <c r="I9" i="40"/>
  <c r="H9" i="40"/>
  <c r="G9" i="40"/>
  <c r="F9" i="40"/>
  <c r="E9" i="40"/>
  <c r="D9" i="40"/>
  <c r="C9" i="40"/>
  <c r="B9" i="40"/>
  <c r="U7" i="40"/>
  <c r="T7" i="40"/>
  <c r="S7" i="40"/>
  <c r="R7" i="40"/>
  <c r="Q7" i="40"/>
  <c r="P7" i="40"/>
  <c r="O7" i="40"/>
  <c r="N7" i="40"/>
  <c r="M7" i="40"/>
  <c r="L7" i="40"/>
  <c r="K7" i="40"/>
  <c r="J7" i="40"/>
  <c r="I7" i="40"/>
  <c r="H7" i="40"/>
  <c r="G7" i="40"/>
  <c r="F7" i="40"/>
  <c r="E7" i="40"/>
  <c r="D7" i="40"/>
  <c r="C7" i="40"/>
  <c r="B7" i="40"/>
  <c r="U6" i="40"/>
  <c r="S6" i="40"/>
  <c r="R6" i="40"/>
  <c r="P6" i="40"/>
  <c r="O6" i="40"/>
  <c r="M6" i="40"/>
  <c r="L6" i="40"/>
  <c r="J6" i="40"/>
  <c r="I6" i="40"/>
  <c r="G6" i="40"/>
  <c r="F6" i="40"/>
  <c r="D6" i="40"/>
  <c r="C6" i="40"/>
  <c r="B6" i="40"/>
  <c r="U5" i="40"/>
  <c r="R5" i="40"/>
  <c r="O5" i="40"/>
  <c r="L5" i="40"/>
  <c r="I5" i="40"/>
  <c r="F5" i="40"/>
  <c r="C5" i="40"/>
  <c r="X19" i="38"/>
  <c r="W19" i="38"/>
  <c r="V19" i="38"/>
  <c r="U19" i="38"/>
  <c r="T19" i="38"/>
  <c r="S19" i="38"/>
  <c r="R19" i="38"/>
  <c r="Q19" i="38"/>
  <c r="P19" i="38"/>
  <c r="O19" i="38"/>
  <c r="N19" i="38"/>
  <c r="M19" i="38"/>
  <c r="L19" i="38"/>
  <c r="K19" i="38"/>
  <c r="J19" i="38"/>
  <c r="I19" i="38"/>
  <c r="H19" i="38"/>
  <c r="G19" i="38"/>
  <c r="F19" i="38"/>
  <c r="E19" i="38"/>
  <c r="D19" i="38"/>
  <c r="C19" i="38"/>
  <c r="B19" i="38"/>
  <c r="X18" i="38"/>
  <c r="W18" i="38"/>
  <c r="V18" i="38"/>
  <c r="U18" i="38"/>
  <c r="T18" i="38"/>
  <c r="S18" i="38"/>
  <c r="R18" i="38"/>
  <c r="Q18" i="38"/>
  <c r="P18" i="38"/>
  <c r="O18" i="38"/>
  <c r="N18" i="38"/>
  <c r="M18" i="38"/>
  <c r="L18" i="38"/>
  <c r="K18" i="38"/>
  <c r="J18" i="38"/>
  <c r="I18" i="38"/>
  <c r="H18" i="38"/>
  <c r="G18" i="38"/>
  <c r="F18" i="38"/>
  <c r="E18" i="38"/>
  <c r="D18" i="38"/>
  <c r="C18" i="38"/>
  <c r="B18" i="38"/>
  <c r="X17" i="38"/>
  <c r="W17" i="38"/>
  <c r="V17" i="38"/>
  <c r="U17" i="38"/>
  <c r="T17" i="38"/>
  <c r="S17" i="38"/>
  <c r="R17" i="38"/>
  <c r="Q17" i="38"/>
  <c r="P17" i="38"/>
  <c r="O17" i="38"/>
  <c r="N17" i="38"/>
  <c r="M17" i="38"/>
  <c r="L17" i="38"/>
  <c r="K17" i="38"/>
  <c r="J17" i="38"/>
  <c r="I17" i="38"/>
  <c r="H17" i="38"/>
  <c r="G17" i="38"/>
  <c r="F17" i="38"/>
  <c r="E17" i="38"/>
  <c r="D17" i="38"/>
  <c r="C17" i="38"/>
  <c r="B17" i="38"/>
  <c r="X16" i="38"/>
  <c r="W16" i="38"/>
  <c r="V16" i="38"/>
  <c r="U16" i="38"/>
  <c r="T16" i="38"/>
  <c r="S16" i="38"/>
  <c r="R16" i="38"/>
  <c r="Q16" i="38"/>
  <c r="P16" i="38"/>
  <c r="O16" i="38"/>
  <c r="N16" i="38"/>
  <c r="M16" i="38"/>
  <c r="L16" i="38"/>
  <c r="K16" i="38"/>
  <c r="J16" i="38"/>
  <c r="I16" i="38"/>
  <c r="H16" i="38"/>
  <c r="G16" i="38"/>
  <c r="F16" i="38"/>
  <c r="E16" i="38"/>
  <c r="D16" i="38"/>
  <c r="C16" i="38"/>
  <c r="B16" i="38"/>
  <c r="X15" i="38"/>
  <c r="W15" i="38"/>
  <c r="V15" i="38"/>
  <c r="U15" i="38"/>
  <c r="T15" i="38"/>
  <c r="S15" i="38"/>
  <c r="R15" i="38"/>
  <c r="Q15" i="38"/>
  <c r="P15" i="38"/>
  <c r="O15" i="38"/>
  <c r="N15" i="38"/>
  <c r="M15" i="38"/>
  <c r="L15" i="38"/>
  <c r="K15" i="38"/>
  <c r="J15" i="38"/>
  <c r="I15" i="38"/>
  <c r="H15" i="38"/>
  <c r="G15" i="38"/>
  <c r="F15" i="38"/>
  <c r="E15" i="38"/>
  <c r="D15" i="38"/>
  <c r="C15" i="38"/>
  <c r="B15" i="38"/>
  <c r="X14" i="38"/>
  <c r="W14" i="38"/>
  <c r="V14" i="38"/>
  <c r="U14" i="38"/>
  <c r="T14" i="38"/>
  <c r="S14" i="38"/>
  <c r="R14" i="38"/>
  <c r="Q14" i="38"/>
  <c r="P14" i="38"/>
  <c r="O14" i="38"/>
  <c r="N14" i="38"/>
  <c r="M14" i="38"/>
  <c r="L14" i="38"/>
  <c r="K14" i="38"/>
  <c r="J14" i="38"/>
  <c r="I14" i="38"/>
  <c r="H14" i="38"/>
  <c r="G14" i="38"/>
  <c r="F14" i="38"/>
  <c r="E14" i="38"/>
  <c r="D14" i="38"/>
  <c r="C14" i="38"/>
  <c r="B14" i="38"/>
  <c r="X13" i="38"/>
  <c r="W13" i="38"/>
  <c r="V13" i="38"/>
  <c r="U13" i="38"/>
  <c r="T13" i="38"/>
  <c r="S13" i="38"/>
  <c r="R13" i="38"/>
  <c r="Q13" i="38"/>
  <c r="P13" i="38"/>
  <c r="O13" i="38"/>
  <c r="N13" i="38"/>
  <c r="M13" i="38"/>
  <c r="L13" i="38"/>
  <c r="K13" i="38"/>
  <c r="J13" i="38"/>
  <c r="I13" i="38"/>
  <c r="H13" i="38"/>
  <c r="G13" i="38"/>
  <c r="F13" i="38"/>
  <c r="E13" i="38"/>
  <c r="D13" i="38"/>
  <c r="C13" i="38"/>
  <c r="B13" i="38"/>
  <c r="X12" i="38"/>
  <c r="W12" i="38"/>
  <c r="V12" i="38"/>
  <c r="U12" i="38"/>
  <c r="T12" i="38"/>
  <c r="S12" i="38"/>
  <c r="R12" i="38"/>
  <c r="Q12" i="38"/>
  <c r="P12" i="38"/>
  <c r="O12" i="38"/>
  <c r="N12" i="38"/>
  <c r="M12" i="38"/>
  <c r="L12" i="38"/>
  <c r="K12" i="38"/>
  <c r="J12" i="38"/>
  <c r="I12" i="38"/>
  <c r="H12" i="38"/>
  <c r="G12" i="38"/>
  <c r="F12" i="38"/>
  <c r="E12" i="38"/>
  <c r="D12" i="38"/>
  <c r="C12" i="38"/>
  <c r="B12" i="38"/>
  <c r="X11" i="38"/>
  <c r="W11" i="38"/>
  <c r="V11" i="38"/>
  <c r="U11" i="38"/>
  <c r="T11" i="38"/>
  <c r="S11" i="38"/>
  <c r="R11" i="38"/>
  <c r="Q11" i="38"/>
  <c r="P11" i="38"/>
  <c r="O11" i="38"/>
  <c r="N11" i="38"/>
  <c r="M11" i="38"/>
  <c r="L11" i="38"/>
  <c r="K11" i="38"/>
  <c r="J11" i="38"/>
  <c r="I11" i="38"/>
  <c r="H11" i="38"/>
  <c r="G11" i="38"/>
  <c r="F11" i="38"/>
  <c r="E11" i="38"/>
  <c r="D11" i="38"/>
  <c r="C11" i="38"/>
  <c r="B11" i="38"/>
  <c r="X10" i="38"/>
  <c r="W10" i="38"/>
  <c r="V10" i="38"/>
  <c r="U10" i="38"/>
  <c r="T10" i="38"/>
  <c r="S10" i="38"/>
  <c r="R10" i="38"/>
  <c r="Q10" i="38"/>
  <c r="P10" i="38"/>
  <c r="O10" i="38"/>
  <c r="N10" i="38"/>
  <c r="M10" i="38"/>
  <c r="L10" i="38"/>
  <c r="K10" i="38"/>
  <c r="J10" i="38"/>
  <c r="I10" i="38"/>
  <c r="H10" i="38"/>
  <c r="G10" i="38"/>
  <c r="F10" i="38"/>
  <c r="E10" i="38"/>
  <c r="D10" i="38"/>
  <c r="C10" i="38"/>
  <c r="B10" i="38"/>
  <c r="X9" i="38"/>
  <c r="W9" i="38"/>
  <c r="V9" i="38"/>
  <c r="U9" i="38"/>
  <c r="T9" i="38"/>
  <c r="S9" i="38"/>
  <c r="R9" i="38"/>
  <c r="Q9" i="38"/>
  <c r="P9" i="38"/>
  <c r="O9" i="38"/>
  <c r="N9" i="38"/>
  <c r="M9" i="38"/>
  <c r="L9" i="38"/>
  <c r="K9" i="38"/>
  <c r="J9" i="38"/>
  <c r="I9" i="38"/>
  <c r="H9" i="38"/>
  <c r="G9" i="38"/>
  <c r="F9" i="38"/>
  <c r="E9" i="38"/>
  <c r="D9" i="38"/>
  <c r="C9" i="38"/>
  <c r="B9" i="38"/>
  <c r="X8" i="38"/>
  <c r="W8" i="38"/>
  <c r="V8" i="38"/>
  <c r="U8" i="38"/>
  <c r="T8" i="38"/>
  <c r="S8" i="38"/>
  <c r="R8" i="38"/>
  <c r="Q8" i="38"/>
  <c r="P8" i="38"/>
  <c r="O8" i="38"/>
  <c r="N8" i="38"/>
  <c r="M8" i="38"/>
  <c r="L8" i="38"/>
  <c r="K8" i="38"/>
  <c r="J8" i="38"/>
  <c r="I8" i="38"/>
  <c r="H8" i="38"/>
  <c r="G8" i="38"/>
  <c r="F8" i="38"/>
  <c r="E8" i="38"/>
  <c r="D8" i="38"/>
  <c r="C8" i="38"/>
  <c r="B8" i="38"/>
  <c r="X6" i="38"/>
  <c r="W6" i="38"/>
  <c r="V6" i="38"/>
  <c r="U6" i="38"/>
  <c r="T6" i="38"/>
  <c r="S6" i="38"/>
  <c r="R6" i="38"/>
  <c r="Q6" i="38"/>
  <c r="P6" i="38"/>
  <c r="O6" i="38"/>
  <c r="N6" i="38"/>
  <c r="M6" i="38"/>
  <c r="L6" i="38"/>
  <c r="K6" i="38"/>
  <c r="J6" i="38"/>
  <c r="I6" i="38"/>
  <c r="H6" i="38"/>
  <c r="G6" i="38"/>
  <c r="F6" i="38"/>
  <c r="E6" i="38"/>
  <c r="D6" i="38"/>
  <c r="C6" i="38"/>
  <c r="B6" i="38"/>
  <c r="X5" i="38"/>
  <c r="V5" i="38"/>
  <c r="U5" i="38"/>
  <c r="S5" i="38"/>
  <c r="R5" i="38"/>
  <c r="P5" i="38"/>
  <c r="O5" i="38"/>
  <c r="M5" i="38"/>
  <c r="L5" i="38"/>
  <c r="J5" i="38"/>
  <c r="I5" i="38"/>
  <c r="G5" i="38"/>
  <c r="F5" i="38"/>
  <c r="D5" i="38"/>
  <c r="C5" i="38"/>
  <c r="B5" i="38"/>
  <c r="X4" i="38"/>
  <c r="U4" i="38"/>
  <c r="R4" i="38"/>
  <c r="O4" i="38"/>
  <c r="L4" i="38"/>
  <c r="I4" i="38"/>
  <c r="F4" i="38"/>
  <c r="C4" i="38"/>
  <c r="U20" i="37"/>
  <c r="T20" i="37"/>
  <c r="S20" i="37"/>
  <c r="R20" i="37"/>
  <c r="Q20" i="37"/>
  <c r="P20" i="37"/>
  <c r="O20" i="37"/>
  <c r="N20" i="37"/>
  <c r="M20" i="37"/>
  <c r="L20" i="37"/>
  <c r="K20" i="37"/>
  <c r="J20" i="37"/>
  <c r="I20" i="37"/>
  <c r="H20" i="37"/>
  <c r="G20" i="37"/>
  <c r="F20" i="37"/>
  <c r="E20" i="37"/>
  <c r="D20" i="37"/>
  <c r="C20" i="37"/>
  <c r="B20" i="37"/>
  <c r="U19" i="37"/>
  <c r="T19" i="37"/>
  <c r="S19" i="37"/>
  <c r="R19" i="37"/>
  <c r="Q19" i="37"/>
  <c r="P19" i="37"/>
  <c r="O19" i="37"/>
  <c r="N19" i="37"/>
  <c r="M19" i="37"/>
  <c r="L19" i="37"/>
  <c r="K19" i="37"/>
  <c r="J19" i="37"/>
  <c r="I19" i="37"/>
  <c r="H19" i="37"/>
  <c r="G19" i="37"/>
  <c r="F19" i="37"/>
  <c r="E19" i="37"/>
  <c r="D19" i="37"/>
  <c r="C19" i="37"/>
  <c r="B19" i="37"/>
  <c r="U18" i="37"/>
  <c r="T18" i="37"/>
  <c r="S18" i="37"/>
  <c r="R18" i="37"/>
  <c r="Q18" i="37"/>
  <c r="P18" i="37"/>
  <c r="O18" i="37"/>
  <c r="N18" i="37"/>
  <c r="M18" i="37"/>
  <c r="L18" i="37"/>
  <c r="K18" i="37"/>
  <c r="J18" i="37"/>
  <c r="I18" i="37"/>
  <c r="H18" i="37"/>
  <c r="G18" i="37"/>
  <c r="F18" i="37"/>
  <c r="E18" i="37"/>
  <c r="D18" i="37"/>
  <c r="C18" i="37"/>
  <c r="B18" i="37"/>
  <c r="U17" i="37"/>
  <c r="T17" i="37"/>
  <c r="S17" i="37"/>
  <c r="R17" i="37"/>
  <c r="Q17" i="37"/>
  <c r="P17" i="37"/>
  <c r="O17" i="37"/>
  <c r="N17" i="37"/>
  <c r="M17" i="37"/>
  <c r="L17" i="37"/>
  <c r="K17" i="37"/>
  <c r="J17" i="37"/>
  <c r="I17" i="37"/>
  <c r="H17" i="37"/>
  <c r="G17" i="37"/>
  <c r="F17" i="37"/>
  <c r="E17" i="37"/>
  <c r="D17" i="37"/>
  <c r="C17" i="37"/>
  <c r="B17" i="37"/>
  <c r="U16" i="37"/>
  <c r="T16" i="37"/>
  <c r="S16" i="37"/>
  <c r="R16" i="37"/>
  <c r="Q16" i="37"/>
  <c r="P16" i="37"/>
  <c r="O16" i="37"/>
  <c r="N16" i="37"/>
  <c r="M16" i="37"/>
  <c r="L16" i="37"/>
  <c r="K16" i="37"/>
  <c r="J16" i="37"/>
  <c r="I16" i="37"/>
  <c r="H16" i="37"/>
  <c r="G16" i="37"/>
  <c r="F16" i="37"/>
  <c r="E16" i="37"/>
  <c r="D16" i="37"/>
  <c r="C16" i="37"/>
  <c r="B16" i="37"/>
  <c r="U15" i="37"/>
  <c r="T15" i="37"/>
  <c r="S15" i="37"/>
  <c r="R15" i="37"/>
  <c r="Q15" i="37"/>
  <c r="P15" i="37"/>
  <c r="O15" i="37"/>
  <c r="N15" i="37"/>
  <c r="M15" i="37"/>
  <c r="L15" i="37"/>
  <c r="K15" i="37"/>
  <c r="J15" i="37"/>
  <c r="I15" i="37"/>
  <c r="H15" i="37"/>
  <c r="G15" i="37"/>
  <c r="F15" i="37"/>
  <c r="E15" i="37"/>
  <c r="D15" i="37"/>
  <c r="C15" i="37"/>
  <c r="B15" i="37"/>
  <c r="U14" i="37"/>
  <c r="T14" i="37"/>
  <c r="S14" i="37"/>
  <c r="R14" i="37"/>
  <c r="Q14" i="37"/>
  <c r="P14" i="37"/>
  <c r="O14" i="37"/>
  <c r="N14" i="37"/>
  <c r="M14" i="37"/>
  <c r="L14" i="37"/>
  <c r="K14" i="37"/>
  <c r="J14" i="37"/>
  <c r="I14" i="37"/>
  <c r="H14" i="37"/>
  <c r="G14" i="37"/>
  <c r="F14" i="37"/>
  <c r="E14" i="37"/>
  <c r="D14" i="37"/>
  <c r="C14" i="37"/>
  <c r="B14" i="37"/>
  <c r="U13" i="37"/>
  <c r="T13" i="37"/>
  <c r="S13" i="37"/>
  <c r="R13" i="37"/>
  <c r="Q13" i="37"/>
  <c r="P13" i="37"/>
  <c r="O13" i="37"/>
  <c r="N13" i="37"/>
  <c r="M13" i="37"/>
  <c r="L13" i="37"/>
  <c r="K13" i="37"/>
  <c r="J13" i="37"/>
  <c r="I13" i="37"/>
  <c r="H13" i="37"/>
  <c r="G13" i="37"/>
  <c r="F13" i="37"/>
  <c r="E13" i="37"/>
  <c r="D13" i="37"/>
  <c r="C13" i="37"/>
  <c r="B13" i="37"/>
  <c r="U12" i="37"/>
  <c r="T12" i="37"/>
  <c r="S12" i="37"/>
  <c r="R12" i="37"/>
  <c r="Q12" i="37"/>
  <c r="P12" i="37"/>
  <c r="O12" i="37"/>
  <c r="N12" i="37"/>
  <c r="M12" i="37"/>
  <c r="L12" i="37"/>
  <c r="K12" i="37"/>
  <c r="J12" i="37"/>
  <c r="I12" i="37"/>
  <c r="H12" i="37"/>
  <c r="G12" i="37"/>
  <c r="F12" i="37"/>
  <c r="E12" i="37"/>
  <c r="D12" i="37"/>
  <c r="C12" i="37"/>
  <c r="B12" i="37"/>
  <c r="U11" i="37"/>
  <c r="T11" i="37"/>
  <c r="S11" i="37"/>
  <c r="R11" i="37"/>
  <c r="Q11" i="37"/>
  <c r="P11" i="37"/>
  <c r="O11" i="37"/>
  <c r="N11" i="37"/>
  <c r="M11" i="37"/>
  <c r="L11" i="37"/>
  <c r="K11" i="37"/>
  <c r="J11" i="37"/>
  <c r="I11" i="37"/>
  <c r="H11" i="37"/>
  <c r="G11" i="37"/>
  <c r="F11" i="37"/>
  <c r="E11" i="37"/>
  <c r="D11" i="37"/>
  <c r="C11" i="37"/>
  <c r="B11" i="37"/>
  <c r="U10" i="37"/>
  <c r="T10" i="37"/>
  <c r="S10" i="37"/>
  <c r="R10" i="37"/>
  <c r="Q10" i="37"/>
  <c r="P10" i="37"/>
  <c r="O10" i="37"/>
  <c r="N10" i="37"/>
  <c r="M10" i="37"/>
  <c r="L10" i="37"/>
  <c r="K10" i="37"/>
  <c r="J10" i="37"/>
  <c r="I10" i="37"/>
  <c r="H10" i="37"/>
  <c r="G10" i="37"/>
  <c r="F10" i="37"/>
  <c r="E10" i="37"/>
  <c r="D10" i="37"/>
  <c r="C10" i="37"/>
  <c r="B10" i="37"/>
  <c r="U9" i="37"/>
  <c r="T9" i="37"/>
  <c r="S9" i="37"/>
  <c r="R9" i="37"/>
  <c r="Q9" i="37"/>
  <c r="P9" i="37"/>
  <c r="O9" i="37"/>
  <c r="N9" i="37"/>
  <c r="M9" i="37"/>
  <c r="L9" i="37"/>
  <c r="K9" i="37"/>
  <c r="J9" i="37"/>
  <c r="I9" i="37"/>
  <c r="H9" i="37"/>
  <c r="G9" i="37"/>
  <c r="F9" i="37"/>
  <c r="E9" i="37"/>
  <c r="D9" i="37"/>
  <c r="C9" i="37"/>
  <c r="B9" i="37"/>
  <c r="U7" i="37"/>
  <c r="T7" i="37"/>
  <c r="S7" i="37"/>
  <c r="R7" i="37"/>
  <c r="Q7" i="37"/>
  <c r="P7" i="37"/>
  <c r="O7" i="37"/>
  <c r="N7" i="37"/>
  <c r="M7" i="37"/>
  <c r="L7" i="37"/>
  <c r="K7" i="37"/>
  <c r="J7" i="37"/>
  <c r="I7" i="37"/>
  <c r="H7" i="37"/>
  <c r="G7" i="37"/>
  <c r="F7" i="37"/>
  <c r="E7" i="37"/>
  <c r="D7" i="37"/>
  <c r="C7" i="37"/>
  <c r="B7" i="37"/>
  <c r="U6" i="37"/>
  <c r="S6" i="37"/>
  <c r="R6" i="37"/>
  <c r="P6" i="37"/>
  <c r="O6" i="37"/>
  <c r="M6" i="37"/>
  <c r="L6" i="37"/>
  <c r="J6" i="37"/>
  <c r="I6" i="37"/>
  <c r="G6" i="37"/>
  <c r="F6" i="37"/>
  <c r="D6" i="37"/>
  <c r="C6" i="37"/>
  <c r="B6" i="37"/>
  <c r="U5" i="37"/>
  <c r="R5" i="37"/>
  <c r="O5" i="37"/>
  <c r="L5" i="37"/>
  <c r="I5" i="37"/>
  <c r="F5" i="37"/>
  <c r="C5" i="37"/>
  <c r="P20" i="32"/>
  <c r="O20" i="32"/>
  <c r="N20" i="32"/>
  <c r="M20" i="32"/>
  <c r="L20" i="32"/>
  <c r="K20" i="32"/>
  <c r="J20" i="32"/>
  <c r="I20" i="32"/>
  <c r="H20" i="32"/>
  <c r="G20" i="32"/>
  <c r="F20" i="32"/>
  <c r="E20" i="32"/>
  <c r="D20" i="32"/>
  <c r="C20" i="32"/>
  <c r="B20" i="32"/>
  <c r="P19" i="32"/>
  <c r="O19" i="32"/>
  <c r="N19" i="32"/>
  <c r="M19" i="32"/>
  <c r="L19" i="32"/>
  <c r="K19" i="32"/>
  <c r="J19" i="32"/>
  <c r="I19" i="32"/>
  <c r="H19" i="32"/>
  <c r="G19" i="32"/>
  <c r="F19" i="32"/>
  <c r="E19" i="32"/>
  <c r="D19" i="32"/>
  <c r="C19" i="32"/>
  <c r="B19" i="32"/>
  <c r="P18" i="32"/>
  <c r="O18" i="32"/>
  <c r="N18" i="32"/>
  <c r="M18" i="32"/>
  <c r="L18" i="32"/>
  <c r="K18" i="32"/>
  <c r="J18" i="32"/>
  <c r="I18" i="32"/>
  <c r="H18" i="32"/>
  <c r="G18" i="32"/>
  <c r="F18" i="32"/>
  <c r="E18" i="32"/>
  <c r="D18" i="32"/>
  <c r="C18" i="32"/>
  <c r="B18" i="32"/>
  <c r="P17" i="32"/>
  <c r="O17" i="32"/>
  <c r="N17" i="32"/>
  <c r="M17" i="32"/>
  <c r="L17" i="32"/>
  <c r="K17" i="32"/>
  <c r="J17" i="32"/>
  <c r="I17" i="32"/>
  <c r="H17" i="32"/>
  <c r="G17" i="32"/>
  <c r="F17" i="32"/>
  <c r="E17" i="32"/>
  <c r="D17" i="32"/>
  <c r="C17" i="32"/>
  <c r="B17" i="32"/>
  <c r="P16" i="32"/>
  <c r="O16" i="32"/>
  <c r="N16" i="32"/>
  <c r="M16" i="32"/>
  <c r="L16" i="32"/>
  <c r="K16" i="32"/>
  <c r="J16" i="32"/>
  <c r="I16" i="32"/>
  <c r="H16" i="32"/>
  <c r="G16" i="32"/>
  <c r="F16" i="32"/>
  <c r="E16" i="32"/>
  <c r="D16" i="32"/>
  <c r="C16" i="32"/>
  <c r="B16" i="32"/>
  <c r="P15" i="32"/>
  <c r="O15" i="32"/>
  <c r="N15" i="32"/>
  <c r="M15" i="32"/>
  <c r="L15" i="32"/>
  <c r="K15" i="32"/>
  <c r="J15" i="32"/>
  <c r="I15" i="32"/>
  <c r="H15" i="32"/>
  <c r="G15" i="32"/>
  <c r="F15" i="32"/>
  <c r="E15" i="32"/>
  <c r="D15" i="32"/>
  <c r="C15" i="32"/>
  <c r="B15" i="32"/>
  <c r="P14" i="32"/>
  <c r="O14" i="32"/>
  <c r="N14" i="32"/>
  <c r="M14" i="32"/>
  <c r="L14" i="32"/>
  <c r="K14" i="32"/>
  <c r="J14" i="32"/>
  <c r="I14" i="32"/>
  <c r="H14" i="32"/>
  <c r="G14" i="32"/>
  <c r="F14" i="32"/>
  <c r="E14" i="32"/>
  <c r="D14" i="32"/>
  <c r="C14" i="32"/>
  <c r="B14" i="32"/>
  <c r="P13" i="32"/>
  <c r="O13" i="32"/>
  <c r="N13" i="32"/>
  <c r="M13" i="32"/>
  <c r="L13" i="32"/>
  <c r="K13" i="32"/>
  <c r="J13" i="32"/>
  <c r="I13" i="32"/>
  <c r="H13" i="32"/>
  <c r="G13" i="32"/>
  <c r="F13" i="32"/>
  <c r="E13" i="32"/>
  <c r="D13" i="32"/>
  <c r="C13" i="32"/>
  <c r="B13" i="32"/>
  <c r="P12" i="32"/>
  <c r="O12" i="32"/>
  <c r="N12" i="32"/>
  <c r="M12" i="32"/>
  <c r="L12" i="32"/>
  <c r="K12" i="32"/>
  <c r="J12" i="32"/>
  <c r="I12" i="32"/>
  <c r="H12" i="32"/>
  <c r="G12" i="32"/>
  <c r="F12" i="32"/>
  <c r="E12" i="32"/>
  <c r="D12" i="32"/>
  <c r="C12" i="32"/>
  <c r="B12" i="32"/>
  <c r="P11" i="32"/>
  <c r="O11" i="32"/>
  <c r="N11" i="32"/>
  <c r="M11" i="32"/>
  <c r="L11" i="32"/>
  <c r="K11" i="32"/>
  <c r="J11" i="32"/>
  <c r="I11" i="32"/>
  <c r="H11" i="32"/>
  <c r="G11" i="32"/>
  <c r="F11" i="32"/>
  <c r="E11" i="32"/>
  <c r="D11" i="32"/>
  <c r="C11" i="32"/>
  <c r="B11" i="32"/>
  <c r="P10" i="32"/>
  <c r="O10" i="32"/>
  <c r="N10" i="32"/>
  <c r="M10" i="32"/>
  <c r="L10" i="32"/>
  <c r="K10" i="32"/>
  <c r="J10" i="32"/>
  <c r="I10" i="32"/>
  <c r="H10" i="32"/>
  <c r="G10" i="32"/>
  <c r="F10" i="32"/>
  <c r="E10" i="32"/>
  <c r="D10" i="32"/>
  <c r="C10" i="32"/>
  <c r="B10" i="32"/>
  <c r="P9" i="32"/>
  <c r="O9" i="32"/>
  <c r="N9" i="32"/>
  <c r="M9" i="32"/>
  <c r="L9" i="32"/>
  <c r="K9" i="32"/>
  <c r="J9" i="32"/>
  <c r="I9" i="32"/>
  <c r="H9" i="32"/>
  <c r="G9" i="32"/>
  <c r="F9" i="32"/>
  <c r="E9" i="32"/>
  <c r="D9" i="32"/>
  <c r="C9" i="32"/>
  <c r="B9" i="32"/>
  <c r="P7" i="32"/>
  <c r="O7" i="32"/>
  <c r="N7" i="32"/>
  <c r="M7" i="32"/>
  <c r="L7" i="32"/>
  <c r="K7" i="32"/>
  <c r="J7" i="32"/>
  <c r="I7" i="32"/>
  <c r="H7" i="32"/>
  <c r="G7" i="32"/>
  <c r="F7" i="32"/>
  <c r="E7" i="32"/>
  <c r="D7" i="32"/>
  <c r="C7" i="32"/>
  <c r="B7" i="32"/>
  <c r="P6" i="32"/>
  <c r="O6" i="32"/>
  <c r="N6" i="32"/>
  <c r="M6" i="32"/>
  <c r="L6" i="32"/>
  <c r="K6" i="32"/>
  <c r="J6" i="32"/>
  <c r="I6" i="32"/>
  <c r="H6" i="32"/>
  <c r="G6" i="32"/>
  <c r="F6" i="32"/>
  <c r="E6" i="32"/>
  <c r="D6" i="32"/>
  <c r="C6" i="32"/>
  <c r="B6" i="32"/>
  <c r="P5" i="32"/>
  <c r="M5" i="32"/>
  <c r="J5" i="32"/>
  <c r="G5" i="32"/>
  <c r="D5" i="32"/>
  <c r="G24" i="31"/>
  <c r="J24" i="31" s="1"/>
  <c r="D24" i="31"/>
  <c r="H24" i="31" s="1"/>
  <c r="C24" i="31"/>
  <c r="B24" i="31"/>
  <c r="G22" i="31"/>
  <c r="J22" i="31" s="1"/>
  <c r="D22" i="31"/>
  <c r="I22" i="31" s="1"/>
  <c r="C22" i="31"/>
  <c r="B22" i="31"/>
  <c r="G21" i="31"/>
  <c r="J21" i="31" s="1"/>
  <c r="D21" i="31"/>
  <c r="I21" i="31" s="1"/>
  <c r="C21" i="31"/>
  <c r="B21" i="31"/>
  <c r="G20" i="31"/>
  <c r="J20" i="31" s="1"/>
  <c r="D20" i="31"/>
  <c r="I20" i="31" s="1"/>
  <c r="C20" i="31"/>
  <c r="B20" i="31"/>
  <c r="G19" i="31"/>
  <c r="J19" i="31" s="1"/>
  <c r="D19" i="31"/>
  <c r="I19" i="31" s="1"/>
  <c r="C19" i="31"/>
  <c r="B19" i="31"/>
  <c r="G18" i="31"/>
  <c r="J18" i="31" s="1"/>
  <c r="D18" i="31"/>
  <c r="I18" i="31" s="1"/>
  <c r="C18" i="31"/>
  <c r="B18" i="31"/>
  <c r="G16" i="31"/>
  <c r="J16" i="31" s="1"/>
  <c r="D16" i="31"/>
  <c r="I16" i="31" s="1"/>
  <c r="C16" i="31"/>
  <c r="B16" i="31"/>
  <c r="G15" i="31"/>
  <c r="J15" i="31" s="1"/>
  <c r="D15" i="31"/>
  <c r="H15" i="31" s="1"/>
  <c r="C15" i="31"/>
  <c r="B15" i="31"/>
  <c r="I14" i="31"/>
  <c r="H14" i="31"/>
  <c r="G14" i="31"/>
  <c r="J14" i="31" s="1"/>
  <c r="D14" i="31"/>
  <c r="C14" i="31"/>
  <c r="B14" i="31"/>
  <c r="G13" i="31"/>
  <c r="J13" i="31" s="1"/>
  <c r="D13" i="31"/>
  <c r="I13" i="31" s="1"/>
  <c r="C13" i="31"/>
  <c r="B13" i="31"/>
  <c r="G12" i="31"/>
  <c r="J12" i="31" s="1"/>
  <c r="D12" i="31"/>
  <c r="H12" i="31" s="1"/>
  <c r="C12" i="31"/>
  <c r="B12" i="31"/>
  <c r="J11" i="31"/>
  <c r="I11" i="31"/>
  <c r="H11" i="31"/>
  <c r="G11" i="31"/>
  <c r="D11" i="31"/>
  <c r="C11" i="31"/>
  <c r="B11" i="31"/>
  <c r="G10" i="31"/>
  <c r="J10" i="31" s="1"/>
  <c r="D10" i="31"/>
  <c r="H10" i="31" s="1"/>
  <c r="C10" i="31"/>
  <c r="B10" i="31"/>
  <c r="G9" i="31"/>
  <c r="J9" i="31" s="1"/>
  <c r="D9" i="31"/>
  <c r="I9" i="31" s="1"/>
  <c r="C9" i="31"/>
  <c r="B9" i="31"/>
  <c r="J8" i="31"/>
  <c r="I8" i="31"/>
  <c r="G8" i="31"/>
  <c r="D8" i="31"/>
  <c r="H8" i="31" s="1"/>
  <c r="C8" i="31"/>
  <c r="B8" i="31"/>
  <c r="G6" i="31"/>
  <c r="J6" i="31" s="1"/>
  <c r="D6" i="31"/>
  <c r="H6" i="31" s="1"/>
  <c r="C6" i="31"/>
  <c r="B6" i="31"/>
  <c r="J5" i="31"/>
  <c r="I5" i="31"/>
  <c r="H5" i="31"/>
  <c r="G5" i="31"/>
  <c r="F5" i="31"/>
  <c r="E5" i="31"/>
  <c r="D5" i="31"/>
  <c r="C5" i="31"/>
  <c r="B5" i="31"/>
  <c r="J4" i="31"/>
  <c r="I4" i="31"/>
  <c r="H4" i="31"/>
  <c r="J19" i="30"/>
  <c r="I19" i="30"/>
  <c r="H19" i="30"/>
  <c r="G19" i="30"/>
  <c r="F19" i="30"/>
  <c r="E19" i="30"/>
  <c r="D19" i="30"/>
  <c r="C19" i="30"/>
  <c r="B19" i="30"/>
  <c r="J18" i="30"/>
  <c r="I18" i="30"/>
  <c r="H18" i="30"/>
  <c r="G18" i="30"/>
  <c r="F18" i="30"/>
  <c r="E18" i="30"/>
  <c r="D18" i="30"/>
  <c r="C18" i="30"/>
  <c r="B18" i="30"/>
  <c r="J17" i="30"/>
  <c r="I17" i="30"/>
  <c r="H17" i="30"/>
  <c r="G17" i="30"/>
  <c r="F17" i="30"/>
  <c r="E17" i="30"/>
  <c r="D17" i="30"/>
  <c r="C17" i="30"/>
  <c r="B17" i="30"/>
  <c r="J16" i="30"/>
  <c r="I16" i="30"/>
  <c r="H16" i="30"/>
  <c r="G16" i="30"/>
  <c r="F16" i="30"/>
  <c r="E16" i="30"/>
  <c r="D16" i="30"/>
  <c r="C16" i="30"/>
  <c r="B16" i="30"/>
  <c r="J15" i="30"/>
  <c r="I15" i="30"/>
  <c r="H15" i="30"/>
  <c r="G15" i="30"/>
  <c r="F15" i="30"/>
  <c r="E15" i="30"/>
  <c r="D15" i="30"/>
  <c r="C15" i="30"/>
  <c r="B15" i="30"/>
  <c r="J14" i="30"/>
  <c r="I14" i="30"/>
  <c r="H14" i="30"/>
  <c r="G14" i="30"/>
  <c r="F14" i="30"/>
  <c r="E14" i="30"/>
  <c r="D14" i="30"/>
  <c r="C14" i="30"/>
  <c r="B14" i="30"/>
  <c r="J13" i="30"/>
  <c r="I13" i="30"/>
  <c r="H13" i="30"/>
  <c r="G13" i="30"/>
  <c r="F13" i="30"/>
  <c r="E13" i="30"/>
  <c r="D13" i="30"/>
  <c r="C13" i="30"/>
  <c r="B13" i="30"/>
  <c r="J12" i="30"/>
  <c r="I12" i="30"/>
  <c r="H12" i="30"/>
  <c r="G12" i="30"/>
  <c r="F12" i="30"/>
  <c r="E12" i="30"/>
  <c r="D12" i="30"/>
  <c r="C12" i="30"/>
  <c r="B12" i="30"/>
  <c r="J11" i="30"/>
  <c r="I11" i="30"/>
  <c r="H11" i="30"/>
  <c r="G11" i="30"/>
  <c r="F11" i="30"/>
  <c r="E11" i="30"/>
  <c r="D11" i="30"/>
  <c r="C11" i="30"/>
  <c r="B11" i="30"/>
  <c r="J10" i="30"/>
  <c r="I10" i="30"/>
  <c r="H10" i="30"/>
  <c r="G10" i="30"/>
  <c r="F10" i="30"/>
  <c r="E10" i="30"/>
  <c r="D10" i="30"/>
  <c r="C10" i="30"/>
  <c r="B10" i="30"/>
  <c r="J9" i="30"/>
  <c r="I9" i="30"/>
  <c r="H9" i="30"/>
  <c r="G9" i="30"/>
  <c r="F9" i="30"/>
  <c r="E9" i="30"/>
  <c r="D9" i="30"/>
  <c r="C9" i="30"/>
  <c r="B9" i="30"/>
  <c r="J8" i="30"/>
  <c r="I8" i="30"/>
  <c r="H8" i="30"/>
  <c r="G8" i="30"/>
  <c r="F8" i="30"/>
  <c r="E8" i="30"/>
  <c r="D8" i="30"/>
  <c r="C8" i="30"/>
  <c r="B8" i="30"/>
  <c r="J6" i="30"/>
  <c r="I6" i="30"/>
  <c r="H6" i="30"/>
  <c r="G6" i="30"/>
  <c r="F6" i="30"/>
  <c r="E6" i="30"/>
  <c r="D6" i="30"/>
  <c r="C6" i="30"/>
  <c r="B6" i="30"/>
  <c r="J5" i="30"/>
  <c r="I5" i="30"/>
  <c r="H5" i="30"/>
  <c r="G5" i="30"/>
  <c r="F5" i="30"/>
  <c r="E5" i="30"/>
  <c r="D5" i="30"/>
  <c r="C5" i="30"/>
  <c r="B5" i="30"/>
  <c r="J4" i="30"/>
  <c r="I4" i="30"/>
  <c r="H4" i="30"/>
  <c r="P20" i="28"/>
  <c r="O20" i="28"/>
  <c r="N20" i="28"/>
  <c r="M20" i="28"/>
  <c r="L20" i="28"/>
  <c r="K20" i="28"/>
  <c r="J20" i="28"/>
  <c r="I20" i="28"/>
  <c r="H20" i="28"/>
  <c r="G20" i="28"/>
  <c r="F20" i="28"/>
  <c r="E20" i="28"/>
  <c r="D20" i="28"/>
  <c r="C20" i="28"/>
  <c r="B20" i="28"/>
  <c r="P19" i="28"/>
  <c r="O19" i="28"/>
  <c r="N19" i="28"/>
  <c r="M19" i="28"/>
  <c r="L19" i="28"/>
  <c r="K19" i="28"/>
  <c r="J19" i="28"/>
  <c r="I19" i="28"/>
  <c r="H19" i="28"/>
  <c r="G19" i="28"/>
  <c r="F19" i="28"/>
  <c r="E19" i="28"/>
  <c r="D19" i="28"/>
  <c r="C19" i="28"/>
  <c r="B19" i="28"/>
  <c r="P18" i="28"/>
  <c r="O18" i="28"/>
  <c r="N18" i="28"/>
  <c r="M18" i="28"/>
  <c r="L18" i="28"/>
  <c r="K18" i="28"/>
  <c r="J18" i="28"/>
  <c r="I18" i="28"/>
  <c r="H18" i="28"/>
  <c r="G18" i="28"/>
  <c r="F18" i="28"/>
  <c r="E18" i="28"/>
  <c r="D18" i="28"/>
  <c r="C18" i="28"/>
  <c r="B18" i="28"/>
  <c r="P17" i="28"/>
  <c r="O17" i="28"/>
  <c r="N17" i="28"/>
  <c r="M17" i="28"/>
  <c r="L17" i="28"/>
  <c r="K17" i="28"/>
  <c r="J17" i="28"/>
  <c r="I17" i="28"/>
  <c r="H17" i="28"/>
  <c r="G17" i="28"/>
  <c r="F17" i="28"/>
  <c r="E17" i="28"/>
  <c r="D17" i="28"/>
  <c r="C17" i="28"/>
  <c r="B17" i="28"/>
  <c r="P16" i="28"/>
  <c r="O16" i="28"/>
  <c r="N16" i="28"/>
  <c r="M16" i="28"/>
  <c r="L16" i="28"/>
  <c r="K16" i="28"/>
  <c r="J16" i="28"/>
  <c r="I16" i="28"/>
  <c r="H16" i="28"/>
  <c r="G16" i="28"/>
  <c r="F16" i="28"/>
  <c r="E16" i="28"/>
  <c r="D16" i="28"/>
  <c r="C16" i="28"/>
  <c r="B16" i="28"/>
  <c r="P15" i="28"/>
  <c r="O15" i="28"/>
  <c r="N15" i="28"/>
  <c r="M15" i="28"/>
  <c r="L15" i="28"/>
  <c r="K15" i="28"/>
  <c r="J15" i="28"/>
  <c r="I15" i="28"/>
  <c r="H15" i="28"/>
  <c r="G15" i="28"/>
  <c r="F15" i="28"/>
  <c r="E15" i="28"/>
  <c r="D15" i="28"/>
  <c r="C15" i="28"/>
  <c r="B15" i="28"/>
  <c r="P14" i="28"/>
  <c r="O14" i="28"/>
  <c r="N14" i="28"/>
  <c r="M14" i="28"/>
  <c r="L14" i="28"/>
  <c r="K14" i="28"/>
  <c r="J14" i="28"/>
  <c r="I14" i="28"/>
  <c r="H14" i="28"/>
  <c r="G14" i="28"/>
  <c r="F14" i="28"/>
  <c r="E14" i="28"/>
  <c r="D14" i="28"/>
  <c r="C14" i="28"/>
  <c r="B14" i="28"/>
  <c r="P13" i="28"/>
  <c r="O13" i="28"/>
  <c r="N13" i="28"/>
  <c r="M13" i="28"/>
  <c r="L13" i="28"/>
  <c r="K13" i="28"/>
  <c r="J13" i="28"/>
  <c r="I13" i="28"/>
  <c r="H13" i="28"/>
  <c r="G13" i="28"/>
  <c r="F13" i="28"/>
  <c r="E13" i="28"/>
  <c r="D13" i="28"/>
  <c r="C13" i="28"/>
  <c r="B13" i="28"/>
  <c r="P12" i="28"/>
  <c r="O12" i="28"/>
  <c r="N12" i="28"/>
  <c r="M12" i="28"/>
  <c r="L12" i="28"/>
  <c r="K12" i="28"/>
  <c r="J12" i="28"/>
  <c r="I12" i="28"/>
  <c r="H12" i="28"/>
  <c r="G12" i="28"/>
  <c r="F12" i="28"/>
  <c r="E12" i="28"/>
  <c r="D12" i="28"/>
  <c r="C12" i="28"/>
  <c r="B12" i="28"/>
  <c r="P11" i="28"/>
  <c r="O11" i="28"/>
  <c r="N11" i="28"/>
  <c r="M11" i="28"/>
  <c r="L11" i="28"/>
  <c r="K11" i="28"/>
  <c r="J11" i="28"/>
  <c r="I11" i="28"/>
  <c r="H11" i="28"/>
  <c r="G11" i="28"/>
  <c r="F11" i="28"/>
  <c r="E11" i="28"/>
  <c r="D11" i="28"/>
  <c r="C11" i="28"/>
  <c r="B11" i="28"/>
  <c r="P10" i="28"/>
  <c r="O10" i="28"/>
  <c r="N10" i="28"/>
  <c r="M10" i="28"/>
  <c r="L10" i="28"/>
  <c r="K10" i="28"/>
  <c r="J10" i="28"/>
  <c r="I10" i="28"/>
  <c r="H10" i="28"/>
  <c r="G10" i="28"/>
  <c r="F10" i="28"/>
  <c r="E10" i="28"/>
  <c r="D10" i="28"/>
  <c r="C10" i="28"/>
  <c r="B10" i="28"/>
  <c r="P9" i="28"/>
  <c r="O9" i="28"/>
  <c r="N9" i="28"/>
  <c r="M9" i="28"/>
  <c r="L9" i="28"/>
  <c r="K9" i="28"/>
  <c r="J9" i="28"/>
  <c r="I9" i="28"/>
  <c r="H9" i="28"/>
  <c r="G9" i="28"/>
  <c r="F9" i="28"/>
  <c r="E9" i="28"/>
  <c r="D9" i="28"/>
  <c r="C9" i="28"/>
  <c r="B9" i="28"/>
  <c r="P7" i="28"/>
  <c r="O7" i="28"/>
  <c r="N7" i="28"/>
  <c r="M7" i="28"/>
  <c r="L7" i="28"/>
  <c r="K7" i="28"/>
  <c r="J7" i="28"/>
  <c r="I7" i="28"/>
  <c r="H7" i="28"/>
  <c r="G7" i="28"/>
  <c r="F7" i="28"/>
  <c r="E7" i="28"/>
  <c r="D7" i="28"/>
  <c r="C7" i="28"/>
  <c r="B7" i="28"/>
  <c r="P6" i="28"/>
  <c r="O6" i="28"/>
  <c r="N6" i="28"/>
  <c r="M6" i="28"/>
  <c r="L6" i="28"/>
  <c r="K6" i="28"/>
  <c r="J6" i="28"/>
  <c r="I6" i="28"/>
  <c r="H6" i="28"/>
  <c r="G6" i="28"/>
  <c r="F6" i="28"/>
  <c r="E6" i="28"/>
  <c r="D6" i="28"/>
  <c r="C6" i="28"/>
  <c r="B6" i="28"/>
  <c r="P5" i="28"/>
  <c r="M5" i="28"/>
  <c r="J5" i="28"/>
  <c r="G5" i="28"/>
  <c r="D5" i="28"/>
  <c r="J24" i="26"/>
  <c r="G24" i="26"/>
  <c r="D24" i="26"/>
  <c r="I24" i="26" s="1"/>
  <c r="C24" i="26"/>
  <c r="B24" i="26"/>
  <c r="G22" i="26"/>
  <c r="J22" i="26" s="1"/>
  <c r="D22" i="26"/>
  <c r="I22" i="26" s="1"/>
  <c r="C22" i="26"/>
  <c r="B22" i="26"/>
  <c r="G21" i="26"/>
  <c r="J21" i="26" s="1"/>
  <c r="D21" i="26"/>
  <c r="H21" i="26" s="1"/>
  <c r="C21" i="26"/>
  <c r="B21" i="26"/>
  <c r="G20" i="26"/>
  <c r="J20" i="26" s="1"/>
  <c r="D20" i="26"/>
  <c r="I20" i="26" s="1"/>
  <c r="C20" i="26"/>
  <c r="B20" i="26"/>
  <c r="G19" i="26"/>
  <c r="J19" i="26" s="1"/>
  <c r="D19" i="26"/>
  <c r="H19" i="26" s="1"/>
  <c r="C19" i="26"/>
  <c r="B19" i="26"/>
  <c r="G18" i="26"/>
  <c r="J18" i="26" s="1"/>
  <c r="D18" i="26"/>
  <c r="H18" i="26" s="1"/>
  <c r="C18" i="26"/>
  <c r="B18" i="26"/>
  <c r="G16" i="26"/>
  <c r="J16" i="26" s="1"/>
  <c r="D16" i="26"/>
  <c r="I16" i="26" s="1"/>
  <c r="C16" i="26"/>
  <c r="B16" i="26"/>
  <c r="G15" i="26"/>
  <c r="J15" i="26" s="1"/>
  <c r="D15" i="26"/>
  <c r="I15" i="26" s="1"/>
  <c r="C15" i="26"/>
  <c r="B15" i="26"/>
  <c r="G14" i="26"/>
  <c r="J14" i="26" s="1"/>
  <c r="D14" i="26"/>
  <c r="I14" i="26" s="1"/>
  <c r="C14" i="26"/>
  <c r="B14" i="26"/>
  <c r="G13" i="26"/>
  <c r="J13" i="26" s="1"/>
  <c r="D13" i="26"/>
  <c r="H13" i="26" s="1"/>
  <c r="C13" i="26"/>
  <c r="B13" i="26"/>
  <c r="G12" i="26"/>
  <c r="J12" i="26" s="1"/>
  <c r="D12" i="26"/>
  <c r="I12" i="26" s="1"/>
  <c r="C12" i="26"/>
  <c r="B12" i="26"/>
  <c r="I11" i="26"/>
  <c r="H11" i="26"/>
  <c r="G11" i="26"/>
  <c r="J11" i="26" s="1"/>
  <c r="D11" i="26"/>
  <c r="C11" i="26"/>
  <c r="B11" i="26"/>
  <c r="G10" i="26"/>
  <c r="J10" i="26" s="1"/>
  <c r="D10" i="26"/>
  <c r="I10" i="26" s="1"/>
  <c r="C10" i="26"/>
  <c r="B10" i="26"/>
  <c r="G9" i="26"/>
  <c r="J9" i="26" s="1"/>
  <c r="D9" i="26"/>
  <c r="I9" i="26" s="1"/>
  <c r="C9" i="26"/>
  <c r="B9" i="26"/>
  <c r="J8" i="26"/>
  <c r="I8" i="26"/>
  <c r="H8" i="26"/>
  <c r="G8" i="26"/>
  <c r="D8" i="26"/>
  <c r="C8" i="26"/>
  <c r="B8" i="26"/>
  <c r="G6" i="26"/>
  <c r="J6" i="26" s="1"/>
  <c r="D6" i="26"/>
  <c r="I6" i="26" s="1"/>
  <c r="C6" i="26"/>
  <c r="B6" i="26"/>
  <c r="J5" i="26"/>
  <c r="I5" i="26"/>
  <c r="H5" i="26"/>
  <c r="G5" i="26"/>
  <c r="F5" i="26"/>
  <c r="E5" i="26"/>
  <c r="D5" i="26"/>
  <c r="C5" i="26"/>
  <c r="B5" i="26"/>
  <c r="J4" i="26"/>
  <c r="I4" i="26"/>
  <c r="H4" i="26"/>
  <c r="J19" i="27"/>
  <c r="I19" i="27"/>
  <c r="H19" i="27"/>
  <c r="G19" i="27"/>
  <c r="F19" i="27"/>
  <c r="E19" i="27"/>
  <c r="D19" i="27"/>
  <c r="C19" i="27"/>
  <c r="B19" i="27"/>
  <c r="J18" i="27"/>
  <c r="I18" i="27"/>
  <c r="H18" i="27"/>
  <c r="G18" i="27"/>
  <c r="F18" i="27"/>
  <c r="E18" i="27"/>
  <c r="D18" i="27"/>
  <c r="C18" i="27"/>
  <c r="B18" i="27"/>
  <c r="J17" i="27"/>
  <c r="I17" i="27"/>
  <c r="H17" i="27"/>
  <c r="G17" i="27"/>
  <c r="F17" i="27"/>
  <c r="E17" i="27"/>
  <c r="D17" i="27"/>
  <c r="C17" i="27"/>
  <c r="B17" i="27"/>
  <c r="J16" i="27"/>
  <c r="I16" i="27"/>
  <c r="H16" i="27"/>
  <c r="G16" i="27"/>
  <c r="F16" i="27"/>
  <c r="E16" i="27"/>
  <c r="D16" i="27"/>
  <c r="C16" i="27"/>
  <c r="B16" i="27"/>
  <c r="J15" i="27"/>
  <c r="I15" i="27"/>
  <c r="H15" i="27"/>
  <c r="G15" i="27"/>
  <c r="F15" i="27"/>
  <c r="E15" i="27"/>
  <c r="D15" i="27"/>
  <c r="C15" i="27"/>
  <c r="B15" i="27"/>
  <c r="J14" i="27"/>
  <c r="I14" i="27"/>
  <c r="H14" i="27"/>
  <c r="G14" i="27"/>
  <c r="F14" i="27"/>
  <c r="E14" i="27"/>
  <c r="D14" i="27"/>
  <c r="C14" i="27"/>
  <c r="B14" i="27"/>
  <c r="J13" i="27"/>
  <c r="I13" i="27"/>
  <c r="H13" i="27"/>
  <c r="G13" i="27"/>
  <c r="F13" i="27"/>
  <c r="E13" i="27"/>
  <c r="D13" i="27"/>
  <c r="C13" i="27"/>
  <c r="B13" i="27"/>
  <c r="J12" i="27"/>
  <c r="I12" i="27"/>
  <c r="H12" i="27"/>
  <c r="G12" i="27"/>
  <c r="F12" i="27"/>
  <c r="E12" i="27"/>
  <c r="D12" i="27"/>
  <c r="C12" i="27"/>
  <c r="B12" i="27"/>
  <c r="J11" i="27"/>
  <c r="I11" i="27"/>
  <c r="H11" i="27"/>
  <c r="G11" i="27"/>
  <c r="F11" i="27"/>
  <c r="E11" i="27"/>
  <c r="D11" i="27"/>
  <c r="C11" i="27"/>
  <c r="B11" i="27"/>
  <c r="J10" i="27"/>
  <c r="I10" i="27"/>
  <c r="H10" i="27"/>
  <c r="G10" i="27"/>
  <c r="F10" i="27"/>
  <c r="E10" i="27"/>
  <c r="D10" i="27"/>
  <c r="C10" i="27"/>
  <c r="B10" i="27"/>
  <c r="J9" i="27"/>
  <c r="I9" i="27"/>
  <c r="H9" i="27"/>
  <c r="G9" i="27"/>
  <c r="F9" i="27"/>
  <c r="E9" i="27"/>
  <c r="D9" i="27"/>
  <c r="C9" i="27"/>
  <c r="B9" i="27"/>
  <c r="J8" i="27"/>
  <c r="I8" i="27"/>
  <c r="H8" i="27"/>
  <c r="G8" i="27"/>
  <c r="F8" i="27"/>
  <c r="E8" i="27"/>
  <c r="D8" i="27"/>
  <c r="C8" i="27"/>
  <c r="B8" i="27"/>
  <c r="J6" i="27"/>
  <c r="I6" i="27"/>
  <c r="H6" i="27"/>
  <c r="G6" i="27"/>
  <c r="F6" i="27"/>
  <c r="E6" i="27"/>
  <c r="D6" i="27"/>
  <c r="C6" i="27"/>
  <c r="B6" i="27"/>
  <c r="J5" i="27"/>
  <c r="I5" i="27"/>
  <c r="H5" i="27"/>
  <c r="G5" i="27"/>
  <c r="F5" i="27"/>
  <c r="E5" i="27"/>
  <c r="D5" i="27"/>
  <c r="C5" i="27"/>
  <c r="B5" i="27"/>
  <c r="J4" i="27"/>
  <c r="I4" i="27"/>
  <c r="H4" i="27"/>
  <c r="G24" i="70"/>
  <c r="M24" i="70" s="1"/>
  <c r="D24" i="70"/>
  <c r="L24" i="70" s="1"/>
  <c r="C24" i="70"/>
  <c r="B24" i="70"/>
  <c r="G22" i="70"/>
  <c r="D22" i="70"/>
  <c r="C22" i="70"/>
  <c r="B22" i="70"/>
  <c r="G21" i="70"/>
  <c r="M21" i="70" s="1"/>
  <c r="D21" i="70"/>
  <c r="L21" i="70" s="1"/>
  <c r="C21" i="70"/>
  <c r="B21" i="70"/>
  <c r="G20" i="70"/>
  <c r="D20" i="70"/>
  <c r="C20" i="70"/>
  <c r="B20" i="70"/>
  <c r="G19" i="70"/>
  <c r="M19" i="70" s="1"/>
  <c r="D19" i="70"/>
  <c r="L19" i="70" s="1"/>
  <c r="C19" i="70"/>
  <c r="B19" i="70"/>
  <c r="H18" i="70"/>
  <c r="G18" i="70"/>
  <c r="D18" i="70"/>
  <c r="C18" i="70"/>
  <c r="B18" i="70"/>
  <c r="G16" i="70"/>
  <c r="M16" i="70" s="1"/>
  <c r="D16" i="70"/>
  <c r="L16" i="70" s="1"/>
  <c r="C16" i="70"/>
  <c r="B16" i="70"/>
  <c r="G15" i="70"/>
  <c r="D15" i="70"/>
  <c r="C15" i="70"/>
  <c r="B15" i="70"/>
  <c r="G14" i="70"/>
  <c r="M14" i="70" s="1"/>
  <c r="D14" i="70"/>
  <c r="L14" i="70" s="1"/>
  <c r="C14" i="70"/>
  <c r="B14" i="70"/>
  <c r="G13" i="70"/>
  <c r="D13" i="70"/>
  <c r="C13" i="70"/>
  <c r="B13" i="70"/>
  <c r="G12" i="70"/>
  <c r="M12" i="70" s="1"/>
  <c r="D12" i="70"/>
  <c r="L12" i="70" s="1"/>
  <c r="C12" i="70"/>
  <c r="B12" i="70"/>
  <c r="G11" i="70"/>
  <c r="D11" i="70"/>
  <c r="C11" i="70"/>
  <c r="B11" i="70"/>
  <c r="G10" i="70"/>
  <c r="M10" i="70" s="1"/>
  <c r="D10" i="70"/>
  <c r="L10" i="70" s="1"/>
  <c r="C10" i="70"/>
  <c r="B10" i="70"/>
  <c r="G9" i="70"/>
  <c r="D9" i="70"/>
  <c r="C9" i="70"/>
  <c r="B9" i="70"/>
  <c r="G8" i="70"/>
  <c r="M8" i="70" s="1"/>
  <c r="D8" i="70"/>
  <c r="L8" i="70" s="1"/>
  <c r="C8" i="70"/>
  <c r="B8" i="70"/>
  <c r="G6" i="70"/>
  <c r="D6" i="70"/>
  <c r="C6" i="70"/>
  <c r="B6" i="70"/>
  <c r="M5" i="70"/>
  <c r="L5" i="70"/>
  <c r="K5" i="70"/>
  <c r="J5" i="70"/>
  <c r="I5" i="70"/>
  <c r="H5" i="70"/>
  <c r="G5" i="70"/>
  <c r="F5" i="70"/>
  <c r="E5" i="70"/>
  <c r="D5" i="70"/>
  <c r="C5" i="70"/>
  <c r="B5" i="70"/>
  <c r="M4" i="70"/>
  <c r="L4" i="70"/>
  <c r="K4" i="70"/>
  <c r="J4" i="70"/>
  <c r="I4" i="70"/>
  <c r="H4" i="70"/>
  <c r="M19" i="68"/>
  <c r="L19" i="68"/>
  <c r="K19" i="68"/>
  <c r="J19" i="68"/>
  <c r="I19" i="68"/>
  <c r="H19" i="68"/>
  <c r="G19" i="68"/>
  <c r="F19" i="68"/>
  <c r="E19" i="68"/>
  <c r="D19" i="68"/>
  <c r="C19" i="68"/>
  <c r="B19" i="68"/>
  <c r="M18" i="68"/>
  <c r="L18" i="68"/>
  <c r="K18" i="68"/>
  <c r="J18" i="68"/>
  <c r="I18" i="68"/>
  <c r="H18" i="68"/>
  <c r="G18" i="68"/>
  <c r="F18" i="68"/>
  <c r="E18" i="68"/>
  <c r="D18" i="68"/>
  <c r="C18" i="68"/>
  <c r="B18" i="68"/>
  <c r="M17" i="68"/>
  <c r="L17" i="68"/>
  <c r="K17" i="68"/>
  <c r="J17" i="68"/>
  <c r="I17" i="68"/>
  <c r="H17" i="68"/>
  <c r="G17" i="68"/>
  <c r="F17" i="68"/>
  <c r="E17" i="68"/>
  <c r="D17" i="68"/>
  <c r="C17" i="68"/>
  <c r="B17" i="68"/>
  <c r="M16" i="68"/>
  <c r="L16" i="68"/>
  <c r="K16" i="68"/>
  <c r="J16" i="68"/>
  <c r="I16" i="68"/>
  <c r="H16" i="68"/>
  <c r="G16" i="68"/>
  <c r="F16" i="68"/>
  <c r="E16" i="68"/>
  <c r="D16" i="68"/>
  <c r="C16" i="68"/>
  <c r="B16" i="68"/>
  <c r="M15" i="68"/>
  <c r="L15" i="68"/>
  <c r="K15" i="68"/>
  <c r="J15" i="68"/>
  <c r="I15" i="68"/>
  <c r="H15" i="68"/>
  <c r="G15" i="68"/>
  <c r="F15" i="68"/>
  <c r="E15" i="68"/>
  <c r="D15" i="68"/>
  <c r="C15" i="68"/>
  <c r="B15" i="68"/>
  <c r="M14" i="68"/>
  <c r="L14" i="68"/>
  <c r="K14" i="68"/>
  <c r="J14" i="68"/>
  <c r="I14" i="68"/>
  <c r="H14" i="68"/>
  <c r="G14" i="68"/>
  <c r="F14" i="68"/>
  <c r="E14" i="68"/>
  <c r="D14" i="68"/>
  <c r="C14" i="68"/>
  <c r="B14" i="68"/>
  <c r="M13" i="68"/>
  <c r="L13" i="68"/>
  <c r="K13" i="68"/>
  <c r="J13" i="68"/>
  <c r="I13" i="68"/>
  <c r="H13" i="68"/>
  <c r="G13" i="68"/>
  <c r="F13" i="68"/>
  <c r="E13" i="68"/>
  <c r="D13" i="68"/>
  <c r="C13" i="68"/>
  <c r="B13" i="68"/>
  <c r="M12" i="68"/>
  <c r="L12" i="68"/>
  <c r="K12" i="68"/>
  <c r="J12" i="68"/>
  <c r="I12" i="68"/>
  <c r="H12" i="68"/>
  <c r="G12" i="68"/>
  <c r="F12" i="68"/>
  <c r="E12" i="68"/>
  <c r="D12" i="68"/>
  <c r="C12" i="68"/>
  <c r="B12" i="68"/>
  <c r="M11" i="68"/>
  <c r="L11" i="68"/>
  <c r="K11" i="68"/>
  <c r="J11" i="68"/>
  <c r="I11" i="68"/>
  <c r="H11" i="68"/>
  <c r="G11" i="68"/>
  <c r="F11" i="68"/>
  <c r="E11" i="68"/>
  <c r="D11" i="68"/>
  <c r="C11" i="68"/>
  <c r="B11" i="68"/>
  <c r="M10" i="68"/>
  <c r="L10" i="68"/>
  <c r="K10" i="68"/>
  <c r="J10" i="68"/>
  <c r="I10" i="68"/>
  <c r="H10" i="68"/>
  <c r="G10" i="68"/>
  <c r="F10" i="68"/>
  <c r="E10" i="68"/>
  <c r="D10" i="68"/>
  <c r="C10" i="68"/>
  <c r="B10" i="68"/>
  <c r="M9" i="68"/>
  <c r="L9" i="68"/>
  <c r="K9" i="68"/>
  <c r="J9" i="68"/>
  <c r="I9" i="68"/>
  <c r="H9" i="68"/>
  <c r="G9" i="68"/>
  <c r="F9" i="68"/>
  <c r="E9" i="68"/>
  <c r="D9" i="68"/>
  <c r="C9" i="68"/>
  <c r="B9" i="68"/>
  <c r="M8" i="68"/>
  <c r="L8" i="68"/>
  <c r="K8" i="68"/>
  <c r="J8" i="68"/>
  <c r="I8" i="68"/>
  <c r="H8" i="68"/>
  <c r="G8" i="68"/>
  <c r="F8" i="68"/>
  <c r="E8" i="68"/>
  <c r="D8" i="68"/>
  <c r="C8" i="68"/>
  <c r="B8" i="68"/>
  <c r="M6" i="68"/>
  <c r="L6" i="68"/>
  <c r="K6" i="68"/>
  <c r="J6" i="68"/>
  <c r="I6" i="68"/>
  <c r="H6" i="68"/>
  <c r="G6" i="68"/>
  <c r="F6" i="68"/>
  <c r="E6" i="68"/>
  <c r="D6" i="68"/>
  <c r="C6" i="68"/>
  <c r="B6" i="68"/>
  <c r="M5" i="68"/>
  <c r="L5" i="68"/>
  <c r="K5" i="68"/>
  <c r="J5" i="68"/>
  <c r="I5" i="68"/>
  <c r="H5" i="68"/>
  <c r="G5" i="68"/>
  <c r="F5" i="68"/>
  <c r="E5" i="68"/>
  <c r="D5" i="68"/>
  <c r="C5" i="68"/>
  <c r="B5" i="68"/>
  <c r="M4" i="68"/>
  <c r="L4" i="68"/>
  <c r="K4" i="68"/>
  <c r="J4" i="68"/>
  <c r="I4" i="68"/>
  <c r="H4" i="68"/>
  <c r="J19" i="24"/>
  <c r="I19" i="24"/>
  <c r="H19" i="24"/>
  <c r="G19" i="24"/>
  <c r="F19" i="24"/>
  <c r="E19" i="24"/>
  <c r="D19" i="24"/>
  <c r="C19" i="24"/>
  <c r="B19" i="24"/>
  <c r="J18" i="24"/>
  <c r="I18" i="24"/>
  <c r="H18" i="24"/>
  <c r="G18" i="24"/>
  <c r="F18" i="24"/>
  <c r="E18" i="24"/>
  <c r="D18" i="24"/>
  <c r="C18" i="24"/>
  <c r="B18" i="24"/>
  <c r="J17" i="24"/>
  <c r="I17" i="24"/>
  <c r="H17" i="24"/>
  <c r="G17" i="24"/>
  <c r="F17" i="24"/>
  <c r="E17" i="24"/>
  <c r="D17" i="24"/>
  <c r="C17" i="24"/>
  <c r="B17" i="24"/>
  <c r="J16" i="24"/>
  <c r="I16" i="24"/>
  <c r="H16" i="24"/>
  <c r="G16" i="24"/>
  <c r="F16" i="24"/>
  <c r="E16" i="24"/>
  <c r="D16" i="24"/>
  <c r="C16" i="24"/>
  <c r="B16" i="24"/>
  <c r="J15" i="24"/>
  <c r="I15" i="24"/>
  <c r="H15" i="24"/>
  <c r="G15" i="24"/>
  <c r="F15" i="24"/>
  <c r="E15" i="24"/>
  <c r="D15" i="24"/>
  <c r="C15" i="24"/>
  <c r="B15" i="24"/>
  <c r="J14" i="24"/>
  <c r="I14" i="24"/>
  <c r="H14" i="24"/>
  <c r="G14" i="24"/>
  <c r="F14" i="24"/>
  <c r="E14" i="24"/>
  <c r="D14" i="24"/>
  <c r="C14" i="24"/>
  <c r="B14" i="24"/>
  <c r="J13" i="24"/>
  <c r="I13" i="24"/>
  <c r="H13" i="24"/>
  <c r="G13" i="24"/>
  <c r="F13" i="24"/>
  <c r="E13" i="24"/>
  <c r="D13" i="24"/>
  <c r="C13" i="24"/>
  <c r="B13" i="24"/>
  <c r="J12" i="24"/>
  <c r="I12" i="24"/>
  <c r="H12" i="24"/>
  <c r="G12" i="24"/>
  <c r="F12" i="24"/>
  <c r="E12" i="24"/>
  <c r="D12" i="24"/>
  <c r="C12" i="24"/>
  <c r="B12" i="24"/>
  <c r="J11" i="24"/>
  <c r="I11" i="24"/>
  <c r="H11" i="24"/>
  <c r="G11" i="24"/>
  <c r="F11" i="24"/>
  <c r="E11" i="24"/>
  <c r="D11" i="24"/>
  <c r="C11" i="24"/>
  <c r="B11" i="24"/>
  <c r="J10" i="24"/>
  <c r="I10" i="24"/>
  <c r="H10" i="24"/>
  <c r="G10" i="24"/>
  <c r="F10" i="24"/>
  <c r="E10" i="24"/>
  <c r="D10" i="24"/>
  <c r="C10" i="24"/>
  <c r="B10" i="24"/>
  <c r="J9" i="24"/>
  <c r="I9" i="24"/>
  <c r="H9" i="24"/>
  <c r="G9" i="24"/>
  <c r="F9" i="24"/>
  <c r="E9" i="24"/>
  <c r="D9" i="24"/>
  <c r="C9" i="24"/>
  <c r="B9" i="24"/>
  <c r="J8" i="24"/>
  <c r="I8" i="24"/>
  <c r="H8" i="24"/>
  <c r="G8" i="24"/>
  <c r="F8" i="24"/>
  <c r="E8" i="24"/>
  <c r="D8" i="24"/>
  <c r="C8" i="24"/>
  <c r="B8" i="24"/>
  <c r="J6" i="24"/>
  <c r="I6" i="24"/>
  <c r="H6" i="24"/>
  <c r="G6" i="24"/>
  <c r="F6" i="24"/>
  <c r="E6" i="24"/>
  <c r="D6" i="24"/>
  <c r="C6" i="24"/>
  <c r="B6" i="24"/>
  <c r="J5" i="24"/>
  <c r="I5" i="24"/>
  <c r="H5" i="24"/>
  <c r="G5" i="24"/>
  <c r="F5" i="24"/>
  <c r="E5" i="24"/>
  <c r="D5" i="24"/>
  <c r="C5" i="24"/>
  <c r="B5" i="24"/>
  <c r="J4" i="24"/>
  <c r="I4" i="24"/>
  <c r="H4" i="24"/>
  <c r="C8" i="46" l="1"/>
  <c r="D8" i="46" s="1"/>
  <c r="H19" i="45"/>
  <c r="E21" i="45"/>
  <c r="E9" i="45"/>
  <c r="E12" i="45"/>
  <c r="E15" i="45"/>
  <c r="E22" i="45"/>
  <c r="E20" i="45"/>
  <c r="E24" i="45"/>
  <c r="H18" i="31"/>
  <c r="H9" i="31"/>
  <c r="I12" i="31"/>
  <c r="I15" i="31"/>
  <c r="H19" i="31"/>
  <c r="H22" i="31"/>
  <c r="I6" i="31"/>
  <c r="I10" i="31"/>
  <c r="H20" i="31"/>
  <c r="I24" i="31"/>
  <c r="H21" i="31"/>
  <c r="H13" i="31"/>
  <c r="H16" i="31"/>
  <c r="I18" i="26"/>
  <c r="I21" i="26"/>
  <c r="H9" i="26"/>
  <c r="I19" i="26"/>
  <c r="I13" i="26"/>
  <c r="H14" i="26"/>
  <c r="H12" i="26"/>
  <c r="H15" i="26"/>
  <c r="H22" i="26"/>
  <c r="H6" i="26"/>
  <c r="H10" i="26"/>
  <c r="H16" i="26"/>
  <c r="H20" i="26"/>
  <c r="H24" i="26"/>
  <c r="L13" i="70"/>
  <c r="K13" i="70"/>
  <c r="I13" i="70"/>
  <c r="H13" i="70"/>
  <c r="M13" i="70"/>
  <c r="J13" i="70"/>
  <c r="L9" i="70"/>
  <c r="K9" i="70"/>
  <c r="I9" i="70"/>
  <c r="H9" i="70"/>
  <c r="M9" i="70"/>
  <c r="J9" i="70"/>
  <c r="L20" i="70"/>
  <c r="H20" i="70"/>
  <c r="K20" i="70"/>
  <c r="I20" i="70"/>
  <c r="M20" i="70"/>
  <c r="J20" i="70"/>
  <c r="L15" i="70"/>
  <c r="K15" i="70"/>
  <c r="I15" i="70"/>
  <c r="H15" i="70"/>
  <c r="M15" i="70"/>
  <c r="J15" i="70"/>
  <c r="L11" i="70"/>
  <c r="H11" i="70"/>
  <c r="K11" i="70"/>
  <c r="I11" i="70"/>
  <c r="M11" i="70"/>
  <c r="J11" i="70"/>
  <c r="L22" i="70"/>
  <c r="K22" i="70"/>
  <c r="I22" i="70"/>
  <c r="H22" i="70"/>
  <c r="J22" i="70"/>
  <c r="M22" i="70"/>
  <c r="L6" i="70"/>
  <c r="K6" i="70"/>
  <c r="I6" i="70"/>
  <c r="M6" i="70"/>
  <c r="J6" i="70"/>
  <c r="L18" i="70"/>
  <c r="K18" i="70"/>
  <c r="I18" i="70"/>
  <c r="H6" i="70"/>
  <c r="M18" i="70"/>
  <c r="J18" i="70"/>
  <c r="H8" i="70"/>
  <c r="H10" i="70"/>
  <c r="H12" i="70"/>
  <c r="H14" i="70"/>
  <c r="H16" i="70"/>
  <c r="H19" i="70"/>
  <c r="H21" i="70"/>
  <c r="H24" i="70"/>
  <c r="I8" i="70"/>
  <c r="I10" i="70"/>
  <c r="I12" i="70"/>
  <c r="I14" i="70"/>
  <c r="I16" i="70"/>
  <c r="I19" i="70"/>
  <c r="I21" i="70"/>
  <c r="I24" i="70"/>
  <c r="J8" i="70"/>
  <c r="J10" i="70"/>
  <c r="J12" i="70"/>
  <c r="J14" i="70"/>
  <c r="J16" i="70"/>
  <c r="J19" i="70"/>
  <c r="J21" i="70"/>
  <c r="J24" i="70"/>
  <c r="K8" i="70"/>
  <c r="K10" i="70"/>
  <c r="K12" i="70"/>
  <c r="K14" i="70"/>
  <c r="K16" i="70"/>
  <c r="K19" i="70"/>
  <c r="K21" i="70"/>
  <c r="K24" i="70"/>
  <c r="E22" i="79" l="1"/>
  <c r="E20" i="79"/>
  <c r="E16" i="79"/>
  <c r="E12" i="79"/>
  <c r="E11" i="79"/>
  <c r="E10" i="79"/>
  <c r="E9" i="79"/>
  <c r="D6" i="85"/>
  <c r="D26" i="80"/>
  <c r="E26" i="80" s="1"/>
  <c r="C26" i="80"/>
  <c r="D25" i="80"/>
  <c r="E25" i="80" s="1"/>
  <c r="C25" i="80"/>
  <c r="D24" i="80"/>
  <c r="E24" i="80" s="1"/>
  <c r="C24" i="80"/>
  <c r="D23" i="80"/>
  <c r="E23" i="80" s="1"/>
  <c r="D22" i="80"/>
  <c r="E22" i="80" s="1"/>
  <c r="D21" i="80"/>
  <c r="E21" i="80" s="1"/>
  <c r="C21" i="80"/>
  <c r="D20" i="80"/>
  <c r="E20" i="80" s="1"/>
  <c r="C20" i="80"/>
  <c r="D19" i="80"/>
  <c r="E19" i="80" s="1"/>
  <c r="C19" i="80"/>
  <c r="D17" i="80"/>
  <c r="E17" i="80" s="1"/>
  <c r="D16" i="80"/>
  <c r="E16" i="80" s="1"/>
  <c r="C16" i="80"/>
  <c r="D15" i="80"/>
  <c r="E15" i="80" s="1"/>
  <c r="C15" i="80"/>
  <c r="D14" i="80"/>
  <c r="E14" i="80" s="1"/>
  <c r="C14" i="80"/>
  <c r="D13" i="80"/>
  <c r="E13" i="80" s="1"/>
  <c r="C13" i="80"/>
  <c r="D12" i="80"/>
  <c r="E12" i="80" s="1"/>
  <c r="C12" i="80"/>
  <c r="D11" i="80"/>
  <c r="E11" i="80" s="1"/>
  <c r="C11" i="80"/>
  <c r="D10" i="80"/>
  <c r="E10" i="80" s="1"/>
  <c r="C10" i="80"/>
  <c r="D9" i="80"/>
  <c r="E9" i="80" s="1"/>
  <c r="C18" i="78"/>
  <c r="C15" i="78"/>
  <c r="H29" i="80" l="1"/>
  <c r="D29" i="80"/>
  <c r="E29" i="80" s="1"/>
  <c r="C29" i="80"/>
  <c r="H26" i="80"/>
  <c r="H25" i="80"/>
  <c r="H24" i="80"/>
  <c r="H23" i="80"/>
  <c r="H21" i="80"/>
  <c r="H20" i="80"/>
  <c r="H19" i="80"/>
  <c r="H18" i="80"/>
  <c r="H17" i="80"/>
  <c r="H16" i="80"/>
  <c r="H15" i="80"/>
  <c r="H14" i="80"/>
  <c r="H13" i="80"/>
  <c r="H12" i="80"/>
  <c r="H11" i="80"/>
  <c r="H10" i="80"/>
  <c r="H9" i="80"/>
  <c r="H8" i="80"/>
  <c r="D8" i="80"/>
  <c r="E8" i="80" s="1"/>
  <c r="C8" i="80"/>
  <c r="H20" i="78"/>
  <c r="I20" i="78" s="1"/>
  <c r="D20" i="78"/>
  <c r="E20" i="78" s="1"/>
  <c r="C20" i="78"/>
  <c r="H18" i="78"/>
  <c r="I18" i="78" s="1"/>
  <c r="D18" i="78"/>
  <c r="E18" i="78" s="1"/>
  <c r="H15" i="78"/>
  <c r="I15" i="78" s="1"/>
  <c r="D15" i="78"/>
  <c r="E15" i="78" s="1"/>
  <c r="H6" i="78"/>
  <c r="I6" i="78" s="1"/>
  <c r="D6" i="78"/>
  <c r="E6" i="78" s="1"/>
  <c r="C6" i="78"/>
  <c r="P24" i="43"/>
  <c r="R24" i="43" s="1"/>
  <c r="M24" i="43"/>
  <c r="O24" i="43" s="1"/>
  <c r="J24" i="43"/>
  <c r="L24" i="43" s="1"/>
  <c r="G24" i="43"/>
  <c r="I24" i="43" s="1"/>
  <c r="D24" i="43"/>
  <c r="F24" i="43" s="1"/>
  <c r="B24" i="43"/>
  <c r="C24" i="43" s="1"/>
  <c r="P22" i="43"/>
  <c r="R22" i="43" s="1"/>
  <c r="M22" i="43"/>
  <c r="O22" i="43" s="1"/>
  <c r="J22" i="43"/>
  <c r="L22" i="43" s="1"/>
  <c r="G22" i="43"/>
  <c r="I22" i="43" s="1"/>
  <c r="D22" i="43"/>
  <c r="F22" i="43" s="1"/>
  <c r="B22" i="43"/>
  <c r="C22" i="43" s="1"/>
  <c r="P21" i="43"/>
  <c r="R21" i="43" s="1"/>
  <c r="M21" i="43"/>
  <c r="O21" i="43" s="1"/>
  <c r="J21" i="43"/>
  <c r="L21" i="43" s="1"/>
  <c r="G21" i="43"/>
  <c r="I21" i="43" s="1"/>
  <c r="D21" i="43"/>
  <c r="F21" i="43" s="1"/>
  <c r="B21" i="43"/>
  <c r="C21" i="43" s="1"/>
  <c r="P20" i="43"/>
  <c r="R20" i="43" s="1"/>
  <c r="M20" i="43"/>
  <c r="O20" i="43" s="1"/>
  <c r="J20" i="43"/>
  <c r="L20" i="43" s="1"/>
  <c r="G20" i="43"/>
  <c r="I20" i="43" s="1"/>
  <c r="D20" i="43"/>
  <c r="F20" i="43" s="1"/>
  <c r="B20" i="43"/>
  <c r="C20" i="43" s="1"/>
  <c r="P19" i="43"/>
  <c r="R19" i="43" s="1"/>
  <c r="M19" i="43"/>
  <c r="O19" i="43" s="1"/>
  <c r="J19" i="43"/>
  <c r="L19" i="43" s="1"/>
  <c r="G19" i="43"/>
  <c r="I19" i="43" s="1"/>
  <c r="D19" i="43"/>
  <c r="F19" i="43" s="1"/>
  <c r="B19" i="43"/>
  <c r="C19" i="43" s="1"/>
  <c r="P18" i="43"/>
  <c r="R18" i="43" s="1"/>
  <c r="M18" i="43"/>
  <c r="O18" i="43" s="1"/>
  <c r="J18" i="43"/>
  <c r="L18" i="43" s="1"/>
  <c r="G18" i="43"/>
  <c r="I18" i="43" s="1"/>
  <c r="D18" i="43"/>
  <c r="F18" i="43" s="1"/>
  <c r="B18" i="43"/>
  <c r="C18" i="43" s="1"/>
  <c r="P16" i="43"/>
  <c r="R16" i="43" s="1"/>
  <c r="M16" i="43"/>
  <c r="O16" i="43" s="1"/>
  <c r="J16" i="43"/>
  <c r="L16" i="43" s="1"/>
  <c r="G16" i="43"/>
  <c r="I16" i="43" s="1"/>
  <c r="D16" i="43"/>
  <c r="F16" i="43" s="1"/>
  <c r="B16" i="43"/>
  <c r="C16" i="43" s="1"/>
  <c r="P15" i="43"/>
  <c r="R15" i="43" s="1"/>
  <c r="M15" i="43"/>
  <c r="O15" i="43" s="1"/>
  <c r="J15" i="43"/>
  <c r="L15" i="43" s="1"/>
  <c r="G15" i="43"/>
  <c r="I15" i="43" s="1"/>
  <c r="D15" i="43"/>
  <c r="F15" i="43" s="1"/>
  <c r="B15" i="43"/>
  <c r="C15" i="43" s="1"/>
  <c r="P14" i="43"/>
  <c r="R14" i="43" s="1"/>
  <c r="M14" i="43"/>
  <c r="O14" i="43" s="1"/>
  <c r="J14" i="43"/>
  <c r="L14" i="43" s="1"/>
  <c r="G14" i="43"/>
  <c r="I14" i="43" s="1"/>
  <c r="D14" i="43"/>
  <c r="F14" i="43" s="1"/>
  <c r="B14" i="43"/>
  <c r="C14" i="43" s="1"/>
  <c r="P13" i="43"/>
  <c r="R13" i="43" s="1"/>
  <c r="M13" i="43"/>
  <c r="O13" i="43" s="1"/>
  <c r="J13" i="43"/>
  <c r="L13" i="43" s="1"/>
  <c r="G13" i="43"/>
  <c r="I13" i="43" s="1"/>
  <c r="D13" i="43"/>
  <c r="F13" i="43" s="1"/>
  <c r="B13" i="43"/>
  <c r="C13" i="43" s="1"/>
  <c r="P12" i="43"/>
  <c r="R12" i="43" s="1"/>
  <c r="M12" i="43"/>
  <c r="O12" i="43" s="1"/>
  <c r="J12" i="43"/>
  <c r="L12" i="43" s="1"/>
  <c r="G12" i="43"/>
  <c r="I12" i="43" s="1"/>
  <c r="D12" i="43"/>
  <c r="F12" i="43" s="1"/>
  <c r="B12" i="43"/>
  <c r="C12" i="43" s="1"/>
  <c r="P11" i="43"/>
  <c r="R11" i="43" s="1"/>
  <c r="M11" i="43"/>
  <c r="O11" i="43" s="1"/>
  <c r="J11" i="43"/>
  <c r="L11" i="43" s="1"/>
  <c r="G11" i="43"/>
  <c r="I11" i="43" s="1"/>
  <c r="D11" i="43"/>
  <c r="F11" i="43" s="1"/>
  <c r="B11" i="43"/>
  <c r="C11" i="43" s="1"/>
  <c r="P10" i="43"/>
  <c r="R10" i="43" s="1"/>
  <c r="M10" i="43"/>
  <c r="O10" i="43" s="1"/>
  <c r="J10" i="43"/>
  <c r="L10" i="43" s="1"/>
  <c r="G10" i="43"/>
  <c r="I10" i="43" s="1"/>
  <c r="D10" i="43"/>
  <c r="F10" i="43" s="1"/>
  <c r="B10" i="43"/>
  <c r="C10" i="43" s="1"/>
  <c r="P9" i="43"/>
  <c r="R9" i="43" s="1"/>
  <c r="M9" i="43"/>
  <c r="O9" i="43" s="1"/>
  <c r="J9" i="43"/>
  <c r="L9" i="43" s="1"/>
  <c r="G9" i="43"/>
  <c r="I9" i="43" s="1"/>
  <c r="D9" i="43"/>
  <c r="F9" i="43" s="1"/>
  <c r="B9" i="43"/>
  <c r="C9" i="43" s="1"/>
  <c r="P8" i="43"/>
  <c r="R8" i="43" s="1"/>
  <c r="M8" i="43"/>
  <c r="O8" i="43" s="1"/>
  <c r="J8" i="43"/>
  <c r="L8" i="43" s="1"/>
  <c r="G8" i="43"/>
  <c r="I8" i="43" s="1"/>
  <c r="D8" i="43"/>
  <c r="F8" i="43" s="1"/>
  <c r="B8" i="43"/>
  <c r="C8" i="43" s="1"/>
  <c r="P6" i="43"/>
  <c r="R6" i="43" s="1"/>
  <c r="M6" i="43"/>
  <c r="O6" i="43" s="1"/>
  <c r="J6" i="43"/>
  <c r="L6" i="43" s="1"/>
  <c r="G6" i="43"/>
  <c r="I6" i="43" s="1"/>
  <c r="D6" i="43"/>
  <c r="F6" i="43" s="1"/>
  <c r="B6" i="43"/>
  <c r="C6" i="43" s="1"/>
  <c r="S25" i="41"/>
  <c r="U25" i="41" s="1"/>
  <c r="P25" i="41"/>
  <c r="R25" i="41" s="1"/>
  <c r="M25" i="41"/>
  <c r="O25" i="41" s="1"/>
  <c r="J25" i="41"/>
  <c r="L25" i="41" s="1"/>
  <c r="G25" i="41"/>
  <c r="I25" i="41" s="1"/>
  <c r="D25" i="41"/>
  <c r="F25" i="41" s="1"/>
  <c r="B25" i="41"/>
  <c r="C25" i="41" s="1"/>
  <c r="S23" i="41"/>
  <c r="U23" i="41" s="1"/>
  <c r="P23" i="41"/>
  <c r="R23" i="41" s="1"/>
  <c r="M23" i="41"/>
  <c r="O23" i="41" s="1"/>
  <c r="J23" i="41"/>
  <c r="L23" i="41" s="1"/>
  <c r="G23" i="41"/>
  <c r="I23" i="41" s="1"/>
  <c r="D23" i="41"/>
  <c r="F23" i="41" s="1"/>
  <c r="B23" i="41"/>
  <c r="C23" i="41" s="1"/>
  <c r="S22" i="41"/>
  <c r="U22" i="41" s="1"/>
  <c r="P22" i="41"/>
  <c r="R22" i="41" s="1"/>
  <c r="M22" i="41"/>
  <c r="O22" i="41" s="1"/>
  <c r="J22" i="41"/>
  <c r="L22" i="41" s="1"/>
  <c r="G22" i="41"/>
  <c r="I22" i="41" s="1"/>
  <c r="D22" i="41"/>
  <c r="F22" i="41" s="1"/>
  <c r="B22" i="41"/>
  <c r="C22" i="41" s="1"/>
  <c r="S21" i="41"/>
  <c r="U21" i="41" s="1"/>
  <c r="P21" i="41"/>
  <c r="R21" i="41" s="1"/>
  <c r="M21" i="41"/>
  <c r="O21" i="41" s="1"/>
  <c r="J21" i="41"/>
  <c r="L21" i="41" s="1"/>
  <c r="G21" i="41"/>
  <c r="I21" i="41" s="1"/>
  <c r="D21" i="41"/>
  <c r="F21" i="41" s="1"/>
  <c r="B21" i="41"/>
  <c r="C21" i="41" s="1"/>
  <c r="S20" i="41"/>
  <c r="U20" i="41" s="1"/>
  <c r="P20" i="41"/>
  <c r="R20" i="41" s="1"/>
  <c r="M20" i="41"/>
  <c r="O20" i="41" s="1"/>
  <c r="J20" i="41"/>
  <c r="L20" i="41" s="1"/>
  <c r="G20" i="41"/>
  <c r="I20" i="41" s="1"/>
  <c r="D20" i="41"/>
  <c r="F20" i="41" s="1"/>
  <c r="B20" i="41"/>
  <c r="C20" i="41" s="1"/>
  <c r="S19" i="41"/>
  <c r="U19" i="41" s="1"/>
  <c r="P19" i="41"/>
  <c r="R19" i="41" s="1"/>
  <c r="M19" i="41"/>
  <c r="O19" i="41" s="1"/>
  <c r="J19" i="41"/>
  <c r="L19" i="41" s="1"/>
  <c r="G19" i="41"/>
  <c r="I19" i="41" s="1"/>
  <c r="D19" i="41"/>
  <c r="F19" i="41" s="1"/>
  <c r="B19" i="41"/>
  <c r="C19" i="41" s="1"/>
  <c r="S17" i="41"/>
  <c r="U17" i="41" s="1"/>
  <c r="P17" i="41"/>
  <c r="R17" i="41" s="1"/>
  <c r="M17" i="41"/>
  <c r="O17" i="41" s="1"/>
  <c r="J17" i="41"/>
  <c r="L17" i="41" s="1"/>
  <c r="G17" i="41"/>
  <c r="I17" i="41" s="1"/>
  <c r="D17" i="41"/>
  <c r="F17" i="41" s="1"/>
  <c r="B17" i="41"/>
  <c r="C17" i="41" s="1"/>
  <c r="S16" i="41"/>
  <c r="U16" i="41" s="1"/>
  <c r="P16" i="41"/>
  <c r="R16" i="41" s="1"/>
  <c r="M16" i="41"/>
  <c r="O16" i="41" s="1"/>
  <c r="J16" i="41"/>
  <c r="L16" i="41" s="1"/>
  <c r="G16" i="41"/>
  <c r="I16" i="41" s="1"/>
  <c r="D16" i="41"/>
  <c r="F16" i="41" s="1"/>
  <c r="B16" i="41"/>
  <c r="C16" i="41" s="1"/>
  <c r="S15" i="41"/>
  <c r="U15" i="41" s="1"/>
  <c r="P15" i="41"/>
  <c r="R15" i="41" s="1"/>
  <c r="M15" i="41"/>
  <c r="O15" i="41" s="1"/>
  <c r="J15" i="41"/>
  <c r="L15" i="41" s="1"/>
  <c r="G15" i="41"/>
  <c r="I15" i="41" s="1"/>
  <c r="D15" i="41"/>
  <c r="F15" i="41" s="1"/>
  <c r="B15" i="41"/>
  <c r="C15" i="41" s="1"/>
  <c r="S14" i="41"/>
  <c r="U14" i="41" s="1"/>
  <c r="P14" i="41"/>
  <c r="R14" i="41" s="1"/>
  <c r="M14" i="41"/>
  <c r="O14" i="41" s="1"/>
  <c r="J14" i="41"/>
  <c r="L14" i="41" s="1"/>
  <c r="G14" i="41"/>
  <c r="I14" i="41" s="1"/>
  <c r="D14" i="41"/>
  <c r="F14" i="41" s="1"/>
  <c r="B14" i="41"/>
  <c r="C14" i="41" s="1"/>
  <c r="S13" i="41"/>
  <c r="U13" i="41" s="1"/>
  <c r="P13" i="41"/>
  <c r="R13" i="41" s="1"/>
  <c r="M13" i="41"/>
  <c r="O13" i="41" s="1"/>
  <c r="J13" i="41"/>
  <c r="L13" i="41" s="1"/>
  <c r="G13" i="41"/>
  <c r="I13" i="41" s="1"/>
  <c r="D13" i="41"/>
  <c r="F13" i="41" s="1"/>
  <c r="B13" i="41"/>
  <c r="C13" i="41" s="1"/>
  <c r="S12" i="41"/>
  <c r="U12" i="41" s="1"/>
  <c r="P12" i="41"/>
  <c r="R12" i="41" s="1"/>
  <c r="M12" i="41"/>
  <c r="O12" i="41" s="1"/>
  <c r="J12" i="41"/>
  <c r="L12" i="41" s="1"/>
  <c r="G12" i="41"/>
  <c r="I12" i="41" s="1"/>
  <c r="D12" i="41"/>
  <c r="F12" i="41" s="1"/>
  <c r="B12" i="41"/>
  <c r="C12" i="41" s="1"/>
  <c r="S11" i="41"/>
  <c r="U11" i="41" s="1"/>
  <c r="P11" i="41"/>
  <c r="R11" i="41" s="1"/>
  <c r="M11" i="41"/>
  <c r="O11" i="41" s="1"/>
  <c r="J11" i="41"/>
  <c r="L11" i="41" s="1"/>
  <c r="G11" i="41"/>
  <c r="I11" i="41" s="1"/>
  <c r="D11" i="41"/>
  <c r="F11" i="41" s="1"/>
  <c r="B11" i="41"/>
  <c r="C11" i="41" s="1"/>
  <c r="S10" i="41"/>
  <c r="U10" i="41" s="1"/>
  <c r="P10" i="41"/>
  <c r="R10" i="41" s="1"/>
  <c r="M10" i="41"/>
  <c r="O10" i="41" s="1"/>
  <c r="J10" i="41"/>
  <c r="L10" i="41" s="1"/>
  <c r="G10" i="41"/>
  <c r="I10" i="41" s="1"/>
  <c r="D10" i="41"/>
  <c r="F10" i="41" s="1"/>
  <c r="B10" i="41"/>
  <c r="C10" i="41" s="1"/>
  <c r="S9" i="41"/>
  <c r="U9" i="41" s="1"/>
  <c r="P9" i="41"/>
  <c r="R9" i="41" s="1"/>
  <c r="M9" i="41"/>
  <c r="O9" i="41" s="1"/>
  <c r="J9" i="41"/>
  <c r="L9" i="41" s="1"/>
  <c r="G9" i="41"/>
  <c r="I9" i="41" s="1"/>
  <c r="D9" i="41"/>
  <c r="F9" i="41" s="1"/>
  <c r="B9" i="41"/>
  <c r="C9" i="41" s="1"/>
  <c r="S7" i="41"/>
  <c r="U7" i="41" s="1"/>
  <c r="P7" i="41"/>
  <c r="R7" i="41" s="1"/>
  <c r="M7" i="41"/>
  <c r="O7" i="41" s="1"/>
  <c r="J7" i="41"/>
  <c r="L7" i="41" s="1"/>
  <c r="G7" i="41"/>
  <c r="I7" i="41" s="1"/>
  <c r="D7" i="41"/>
  <c r="F7" i="41" s="1"/>
  <c r="B7" i="41"/>
  <c r="C7" i="41" s="1"/>
  <c r="V24" i="39"/>
  <c r="X24" i="39" s="1"/>
  <c r="S24" i="39"/>
  <c r="U24" i="39" s="1"/>
  <c r="P24" i="39"/>
  <c r="R24" i="39" s="1"/>
  <c r="M24" i="39"/>
  <c r="O24" i="39" s="1"/>
  <c r="J24" i="39"/>
  <c r="L24" i="39" s="1"/>
  <c r="G24" i="39"/>
  <c r="I24" i="39" s="1"/>
  <c r="D24" i="39"/>
  <c r="F24" i="39" s="1"/>
  <c r="B24" i="39"/>
  <c r="C24" i="39" s="1"/>
  <c r="V22" i="39"/>
  <c r="X22" i="39" s="1"/>
  <c r="S22" i="39"/>
  <c r="U22" i="39" s="1"/>
  <c r="P22" i="39"/>
  <c r="R22" i="39" s="1"/>
  <c r="M22" i="39"/>
  <c r="O22" i="39" s="1"/>
  <c r="J22" i="39"/>
  <c r="L22" i="39" s="1"/>
  <c r="G22" i="39"/>
  <c r="I22" i="39" s="1"/>
  <c r="D22" i="39"/>
  <c r="F22" i="39" s="1"/>
  <c r="B22" i="39"/>
  <c r="C22" i="39" s="1"/>
  <c r="V21" i="39"/>
  <c r="X21" i="39" s="1"/>
  <c r="S21" i="39"/>
  <c r="U21" i="39" s="1"/>
  <c r="P21" i="39"/>
  <c r="R21" i="39" s="1"/>
  <c r="M21" i="39"/>
  <c r="O21" i="39" s="1"/>
  <c r="J21" i="39"/>
  <c r="L21" i="39" s="1"/>
  <c r="G21" i="39"/>
  <c r="I21" i="39" s="1"/>
  <c r="D21" i="39"/>
  <c r="F21" i="39" s="1"/>
  <c r="B21" i="39"/>
  <c r="C21" i="39" s="1"/>
  <c r="V20" i="39"/>
  <c r="X20" i="39" s="1"/>
  <c r="S20" i="39"/>
  <c r="U20" i="39" s="1"/>
  <c r="P20" i="39"/>
  <c r="R20" i="39" s="1"/>
  <c r="M20" i="39"/>
  <c r="O20" i="39" s="1"/>
  <c r="J20" i="39"/>
  <c r="L20" i="39" s="1"/>
  <c r="G20" i="39"/>
  <c r="I20" i="39" s="1"/>
  <c r="D20" i="39"/>
  <c r="F20" i="39" s="1"/>
  <c r="B20" i="39"/>
  <c r="C20" i="39" s="1"/>
  <c r="V19" i="39"/>
  <c r="X19" i="39" s="1"/>
  <c r="S19" i="39"/>
  <c r="U19" i="39" s="1"/>
  <c r="P19" i="39"/>
  <c r="R19" i="39" s="1"/>
  <c r="M19" i="39"/>
  <c r="O19" i="39" s="1"/>
  <c r="J19" i="39"/>
  <c r="L19" i="39" s="1"/>
  <c r="G19" i="39"/>
  <c r="I19" i="39" s="1"/>
  <c r="D19" i="39"/>
  <c r="F19" i="39" s="1"/>
  <c r="B19" i="39"/>
  <c r="C19" i="39" s="1"/>
  <c r="V18" i="39"/>
  <c r="X18" i="39" s="1"/>
  <c r="S18" i="39"/>
  <c r="U18" i="39" s="1"/>
  <c r="P18" i="39"/>
  <c r="R18" i="39" s="1"/>
  <c r="M18" i="39"/>
  <c r="O18" i="39" s="1"/>
  <c r="J18" i="39"/>
  <c r="L18" i="39" s="1"/>
  <c r="G18" i="39"/>
  <c r="I18" i="39" s="1"/>
  <c r="D18" i="39"/>
  <c r="F18" i="39" s="1"/>
  <c r="B18" i="39"/>
  <c r="C18" i="39" s="1"/>
  <c r="V16" i="39"/>
  <c r="X16" i="39" s="1"/>
  <c r="S16" i="39"/>
  <c r="U16" i="39" s="1"/>
  <c r="P16" i="39"/>
  <c r="R16" i="39" s="1"/>
  <c r="M16" i="39"/>
  <c r="O16" i="39" s="1"/>
  <c r="J16" i="39"/>
  <c r="L16" i="39" s="1"/>
  <c r="G16" i="39"/>
  <c r="I16" i="39" s="1"/>
  <c r="D16" i="39"/>
  <c r="F16" i="39" s="1"/>
  <c r="B16" i="39"/>
  <c r="C16" i="39" s="1"/>
  <c r="V15" i="39"/>
  <c r="X15" i="39" s="1"/>
  <c r="S15" i="39"/>
  <c r="U15" i="39" s="1"/>
  <c r="P15" i="39"/>
  <c r="R15" i="39" s="1"/>
  <c r="M15" i="39"/>
  <c r="O15" i="39" s="1"/>
  <c r="J15" i="39"/>
  <c r="L15" i="39" s="1"/>
  <c r="G15" i="39"/>
  <c r="I15" i="39" s="1"/>
  <c r="D15" i="39"/>
  <c r="F15" i="39" s="1"/>
  <c r="B15" i="39"/>
  <c r="C15" i="39" s="1"/>
  <c r="V14" i="39"/>
  <c r="X14" i="39" s="1"/>
  <c r="S14" i="39"/>
  <c r="U14" i="39" s="1"/>
  <c r="P14" i="39"/>
  <c r="R14" i="39" s="1"/>
  <c r="M14" i="39"/>
  <c r="O14" i="39" s="1"/>
  <c r="J14" i="39"/>
  <c r="L14" i="39" s="1"/>
  <c r="G14" i="39"/>
  <c r="I14" i="39" s="1"/>
  <c r="D14" i="39"/>
  <c r="F14" i="39" s="1"/>
  <c r="B14" i="39"/>
  <c r="C14" i="39" s="1"/>
  <c r="V13" i="39"/>
  <c r="X13" i="39" s="1"/>
  <c r="S13" i="39"/>
  <c r="U13" i="39" s="1"/>
  <c r="P13" i="39"/>
  <c r="R13" i="39" s="1"/>
  <c r="M13" i="39"/>
  <c r="O13" i="39" s="1"/>
  <c r="J13" i="39"/>
  <c r="L13" i="39" s="1"/>
  <c r="G13" i="39"/>
  <c r="I13" i="39" s="1"/>
  <c r="D13" i="39"/>
  <c r="F13" i="39" s="1"/>
  <c r="B13" i="39"/>
  <c r="C13" i="39" s="1"/>
  <c r="V12" i="39"/>
  <c r="X12" i="39" s="1"/>
  <c r="S12" i="39"/>
  <c r="U12" i="39" s="1"/>
  <c r="P12" i="39"/>
  <c r="R12" i="39" s="1"/>
  <c r="M12" i="39"/>
  <c r="O12" i="39" s="1"/>
  <c r="J12" i="39"/>
  <c r="L12" i="39" s="1"/>
  <c r="G12" i="39"/>
  <c r="I12" i="39" s="1"/>
  <c r="D12" i="39"/>
  <c r="F12" i="39" s="1"/>
  <c r="B12" i="39"/>
  <c r="C12" i="39" s="1"/>
  <c r="V11" i="39"/>
  <c r="X11" i="39" s="1"/>
  <c r="S11" i="39"/>
  <c r="U11" i="39" s="1"/>
  <c r="P11" i="39"/>
  <c r="R11" i="39" s="1"/>
  <c r="M11" i="39"/>
  <c r="O11" i="39" s="1"/>
  <c r="J11" i="39"/>
  <c r="L11" i="39" s="1"/>
  <c r="G11" i="39"/>
  <c r="I11" i="39" s="1"/>
  <c r="D11" i="39"/>
  <c r="F11" i="39" s="1"/>
  <c r="B11" i="39"/>
  <c r="C11" i="39" s="1"/>
  <c r="V10" i="39"/>
  <c r="X10" i="39" s="1"/>
  <c r="S10" i="39"/>
  <c r="U10" i="39" s="1"/>
  <c r="P10" i="39"/>
  <c r="R10" i="39" s="1"/>
  <c r="M10" i="39"/>
  <c r="O10" i="39" s="1"/>
  <c r="J10" i="39"/>
  <c r="L10" i="39" s="1"/>
  <c r="G10" i="39"/>
  <c r="I10" i="39" s="1"/>
  <c r="D10" i="39"/>
  <c r="F10" i="39" s="1"/>
  <c r="B10" i="39"/>
  <c r="C10" i="39" s="1"/>
  <c r="V9" i="39"/>
  <c r="X9" i="39" s="1"/>
  <c r="S9" i="39"/>
  <c r="U9" i="39" s="1"/>
  <c r="P9" i="39"/>
  <c r="R9" i="39" s="1"/>
  <c r="M9" i="39"/>
  <c r="O9" i="39" s="1"/>
  <c r="J9" i="39"/>
  <c r="L9" i="39" s="1"/>
  <c r="G9" i="39"/>
  <c r="I9" i="39" s="1"/>
  <c r="D9" i="39"/>
  <c r="F9" i="39" s="1"/>
  <c r="B9" i="39"/>
  <c r="C9" i="39" s="1"/>
  <c r="V8" i="39"/>
  <c r="X8" i="39" s="1"/>
  <c r="S8" i="39"/>
  <c r="U8" i="39" s="1"/>
  <c r="P8" i="39"/>
  <c r="R8" i="39" s="1"/>
  <c r="M8" i="39"/>
  <c r="O8" i="39" s="1"/>
  <c r="J8" i="39"/>
  <c r="L8" i="39" s="1"/>
  <c r="G8" i="39"/>
  <c r="I8" i="39" s="1"/>
  <c r="D8" i="39"/>
  <c r="F8" i="39" s="1"/>
  <c r="B8" i="39"/>
  <c r="C8" i="39" s="1"/>
  <c r="V6" i="39"/>
  <c r="X6" i="39" s="1"/>
  <c r="S6" i="39"/>
  <c r="U6" i="39" s="1"/>
  <c r="P6" i="39"/>
  <c r="R6" i="39" s="1"/>
  <c r="M6" i="39"/>
  <c r="O6" i="39" s="1"/>
  <c r="J6" i="39"/>
  <c r="L6" i="39" s="1"/>
  <c r="G6" i="39"/>
  <c r="I6" i="39" s="1"/>
  <c r="D6" i="39"/>
  <c r="F6" i="39" s="1"/>
  <c r="B6" i="39"/>
  <c r="C6" i="39" s="1"/>
  <c r="S25" i="36"/>
  <c r="U25" i="36" s="1"/>
  <c r="P25" i="36"/>
  <c r="R25" i="36" s="1"/>
  <c r="M25" i="36"/>
  <c r="O25" i="36" s="1"/>
  <c r="J25" i="36"/>
  <c r="L25" i="36" s="1"/>
  <c r="G25" i="36"/>
  <c r="I25" i="36" s="1"/>
  <c r="D25" i="36"/>
  <c r="F25" i="36" s="1"/>
  <c r="B25" i="36"/>
  <c r="C25" i="36" s="1"/>
  <c r="S23" i="36"/>
  <c r="U23" i="36" s="1"/>
  <c r="P23" i="36"/>
  <c r="R23" i="36" s="1"/>
  <c r="M23" i="36"/>
  <c r="O23" i="36" s="1"/>
  <c r="J23" i="36"/>
  <c r="L23" i="36" s="1"/>
  <c r="G23" i="36"/>
  <c r="I23" i="36" s="1"/>
  <c r="D23" i="36"/>
  <c r="F23" i="36" s="1"/>
  <c r="B23" i="36"/>
  <c r="C23" i="36" s="1"/>
  <c r="S22" i="36"/>
  <c r="U22" i="36" s="1"/>
  <c r="P22" i="36"/>
  <c r="R22" i="36" s="1"/>
  <c r="M22" i="36"/>
  <c r="O22" i="36" s="1"/>
  <c r="J22" i="36"/>
  <c r="L22" i="36" s="1"/>
  <c r="G22" i="36"/>
  <c r="I22" i="36" s="1"/>
  <c r="D22" i="36"/>
  <c r="F22" i="36" s="1"/>
  <c r="B22" i="36"/>
  <c r="C22" i="36" s="1"/>
  <c r="S21" i="36"/>
  <c r="U21" i="36" s="1"/>
  <c r="P21" i="36"/>
  <c r="R21" i="36" s="1"/>
  <c r="M21" i="36"/>
  <c r="O21" i="36" s="1"/>
  <c r="J21" i="36"/>
  <c r="L21" i="36" s="1"/>
  <c r="G21" i="36"/>
  <c r="I21" i="36" s="1"/>
  <c r="D21" i="36"/>
  <c r="F21" i="36" s="1"/>
  <c r="B21" i="36"/>
  <c r="C21" i="36" s="1"/>
  <c r="S20" i="36"/>
  <c r="U20" i="36" s="1"/>
  <c r="P20" i="36"/>
  <c r="R20" i="36" s="1"/>
  <c r="M20" i="36"/>
  <c r="O20" i="36" s="1"/>
  <c r="J20" i="36"/>
  <c r="L20" i="36" s="1"/>
  <c r="G20" i="36"/>
  <c r="I20" i="36" s="1"/>
  <c r="D20" i="36"/>
  <c r="F20" i="36" s="1"/>
  <c r="B20" i="36"/>
  <c r="C20" i="36" s="1"/>
  <c r="S19" i="36"/>
  <c r="U19" i="36" s="1"/>
  <c r="P19" i="36"/>
  <c r="R19" i="36" s="1"/>
  <c r="M19" i="36"/>
  <c r="O19" i="36" s="1"/>
  <c r="J19" i="36"/>
  <c r="L19" i="36" s="1"/>
  <c r="G19" i="36"/>
  <c r="I19" i="36" s="1"/>
  <c r="D19" i="36"/>
  <c r="F19" i="36" s="1"/>
  <c r="B19" i="36"/>
  <c r="C19" i="36" s="1"/>
  <c r="S17" i="36"/>
  <c r="U17" i="36" s="1"/>
  <c r="P17" i="36"/>
  <c r="R17" i="36" s="1"/>
  <c r="M17" i="36"/>
  <c r="O17" i="36" s="1"/>
  <c r="J17" i="36"/>
  <c r="L17" i="36" s="1"/>
  <c r="G17" i="36"/>
  <c r="I17" i="36" s="1"/>
  <c r="D17" i="36"/>
  <c r="F17" i="36" s="1"/>
  <c r="B17" i="36"/>
  <c r="C17" i="36" s="1"/>
  <c r="S16" i="36"/>
  <c r="U16" i="36" s="1"/>
  <c r="P16" i="36"/>
  <c r="R16" i="36" s="1"/>
  <c r="M16" i="36"/>
  <c r="O16" i="36" s="1"/>
  <c r="J16" i="36"/>
  <c r="L16" i="36" s="1"/>
  <c r="G16" i="36"/>
  <c r="I16" i="36" s="1"/>
  <c r="D16" i="36"/>
  <c r="F16" i="36" s="1"/>
  <c r="B16" i="36"/>
  <c r="C16" i="36" s="1"/>
  <c r="S15" i="36"/>
  <c r="U15" i="36" s="1"/>
  <c r="P15" i="36"/>
  <c r="R15" i="36" s="1"/>
  <c r="M15" i="36"/>
  <c r="O15" i="36" s="1"/>
  <c r="J15" i="36"/>
  <c r="L15" i="36" s="1"/>
  <c r="G15" i="36"/>
  <c r="I15" i="36" s="1"/>
  <c r="D15" i="36"/>
  <c r="F15" i="36" s="1"/>
  <c r="B15" i="36"/>
  <c r="C15" i="36" s="1"/>
  <c r="S14" i="36"/>
  <c r="U14" i="36" s="1"/>
  <c r="P14" i="36"/>
  <c r="R14" i="36" s="1"/>
  <c r="M14" i="36"/>
  <c r="O14" i="36" s="1"/>
  <c r="J14" i="36"/>
  <c r="L14" i="36" s="1"/>
  <c r="G14" i="36"/>
  <c r="I14" i="36" s="1"/>
  <c r="D14" i="36"/>
  <c r="F14" i="36" s="1"/>
  <c r="B14" i="36"/>
  <c r="C14" i="36" s="1"/>
  <c r="S13" i="36"/>
  <c r="U13" i="36" s="1"/>
  <c r="P13" i="36"/>
  <c r="R13" i="36" s="1"/>
  <c r="M13" i="36"/>
  <c r="O13" i="36" s="1"/>
  <c r="J13" i="36"/>
  <c r="L13" i="36" s="1"/>
  <c r="G13" i="36"/>
  <c r="I13" i="36" s="1"/>
  <c r="D13" i="36"/>
  <c r="F13" i="36" s="1"/>
  <c r="B13" i="36"/>
  <c r="C13" i="36" s="1"/>
  <c r="S12" i="36"/>
  <c r="U12" i="36" s="1"/>
  <c r="P12" i="36"/>
  <c r="R12" i="36" s="1"/>
  <c r="M12" i="36"/>
  <c r="O12" i="36" s="1"/>
  <c r="J12" i="36"/>
  <c r="L12" i="36" s="1"/>
  <c r="G12" i="36"/>
  <c r="I12" i="36" s="1"/>
  <c r="D12" i="36"/>
  <c r="F12" i="36" s="1"/>
  <c r="B12" i="36"/>
  <c r="C12" i="36" s="1"/>
  <c r="S11" i="36"/>
  <c r="U11" i="36" s="1"/>
  <c r="P11" i="36"/>
  <c r="R11" i="36" s="1"/>
  <c r="M11" i="36"/>
  <c r="O11" i="36" s="1"/>
  <c r="J11" i="36"/>
  <c r="L11" i="36" s="1"/>
  <c r="G11" i="36"/>
  <c r="I11" i="36" s="1"/>
  <c r="D11" i="36"/>
  <c r="F11" i="36" s="1"/>
  <c r="B11" i="36"/>
  <c r="C11" i="36" s="1"/>
  <c r="S10" i="36"/>
  <c r="U10" i="36" s="1"/>
  <c r="P10" i="36"/>
  <c r="R10" i="36" s="1"/>
  <c r="M10" i="36"/>
  <c r="O10" i="36" s="1"/>
  <c r="J10" i="36"/>
  <c r="L10" i="36" s="1"/>
  <c r="G10" i="36"/>
  <c r="I10" i="36" s="1"/>
  <c r="D10" i="36"/>
  <c r="F10" i="36" s="1"/>
  <c r="B10" i="36"/>
  <c r="C10" i="36" s="1"/>
  <c r="S9" i="36"/>
  <c r="U9" i="36" s="1"/>
  <c r="P9" i="36"/>
  <c r="R9" i="36" s="1"/>
  <c r="M9" i="36"/>
  <c r="O9" i="36" s="1"/>
  <c r="J9" i="36"/>
  <c r="L9" i="36" s="1"/>
  <c r="G9" i="36"/>
  <c r="I9" i="36" s="1"/>
  <c r="D9" i="36"/>
  <c r="F9" i="36" s="1"/>
  <c r="B9" i="36"/>
  <c r="C9" i="36" s="1"/>
  <c r="S7" i="36"/>
  <c r="U7" i="36" s="1"/>
  <c r="P7" i="36"/>
  <c r="R7" i="36" s="1"/>
  <c r="M7" i="36"/>
  <c r="O7" i="36" s="1"/>
  <c r="J7" i="36"/>
  <c r="L7" i="36" s="1"/>
  <c r="G7" i="36"/>
  <c r="I7" i="36" s="1"/>
  <c r="D7" i="36"/>
  <c r="F7" i="36" s="1"/>
  <c r="B7" i="36"/>
  <c r="C7" i="36" s="1"/>
  <c r="O25" i="33"/>
  <c r="P25" i="33" s="1"/>
  <c r="N25" i="33"/>
  <c r="L25" i="33"/>
  <c r="M25" i="33" s="1"/>
  <c r="K25" i="33"/>
  <c r="I25" i="33"/>
  <c r="J25" i="33" s="1"/>
  <c r="H25" i="33"/>
  <c r="F25" i="33"/>
  <c r="G25" i="33" s="1"/>
  <c r="E25" i="33"/>
  <c r="O23" i="33"/>
  <c r="P23" i="33" s="1"/>
  <c r="N23" i="33"/>
  <c r="L23" i="33"/>
  <c r="M23" i="33" s="1"/>
  <c r="K23" i="33"/>
  <c r="I23" i="33"/>
  <c r="J23" i="33" s="1"/>
  <c r="H23" i="33"/>
  <c r="F23" i="33"/>
  <c r="G23" i="33" s="1"/>
  <c r="E23" i="33"/>
  <c r="O22" i="33"/>
  <c r="P22" i="33" s="1"/>
  <c r="N22" i="33"/>
  <c r="L22" i="33"/>
  <c r="M22" i="33" s="1"/>
  <c r="K22" i="33"/>
  <c r="I22" i="33"/>
  <c r="J22" i="33" s="1"/>
  <c r="H22" i="33"/>
  <c r="F22" i="33"/>
  <c r="G22" i="33" s="1"/>
  <c r="E22" i="33"/>
  <c r="O21" i="33"/>
  <c r="P21" i="33" s="1"/>
  <c r="N21" i="33"/>
  <c r="L21" i="33"/>
  <c r="M21" i="33" s="1"/>
  <c r="K21" i="33"/>
  <c r="I21" i="33"/>
  <c r="J21" i="33" s="1"/>
  <c r="H21" i="33"/>
  <c r="F21" i="33"/>
  <c r="G21" i="33" s="1"/>
  <c r="E21" i="33"/>
  <c r="O20" i="33"/>
  <c r="P20" i="33" s="1"/>
  <c r="N20" i="33"/>
  <c r="L20" i="33"/>
  <c r="M20" i="33" s="1"/>
  <c r="K20" i="33"/>
  <c r="I20" i="33"/>
  <c r="J20" i="33" s="1"/>
  <c r="H20" i="33"/>
  <c r="F20" i="33"/>
  <c r="G20" i="33" s="1"/>
  <c r="E20" i="33"/>
  <c r="O19" i="33"/>
  <c r="P19" i="33" s="1"/>
  <c r="N19" i="33"/>
  <c r="L19" i="33"/>
  <c r="M19" i="33" s="1"/>
  <c r="K19" i="33"/>
  <c r="I19" i="33"/>
  <c r="J19" i="33" s="1"/>
  <c r="H19" i="33"/>
  <c r="F19" i="33"/>
  <c r="G19" i="33" s="1"/>
  <c r="E19" i="33"/>
  <c r="O17" i="33"/>
  <c r="P17" i="33" s="1"/>
  <c r="N17" i="33"/>
  <c r="L17" i="33"/>
  <c r="M17" i="33" s="1"/>
  <c r="K17" i="33"/>
  <c r="I17" i="33"/>
  <c r="J17" i="33" s="1"/>
  <c r="H17" i="33"/>
  <c r="F17" i="33"/>
  <c r="G17" i="33" s="1"/>
  <c r="E17" i="33"/>
  <c r="O16" i="33"/>
  <c r="P16" i="33" s="1"/>
  <c r="N16" i="33"/>
  <c r="L16" i="33"/>
  <c r="M16" i="33" s="1"/>
  <c r="K16" i="33"/>
  <c r="I16" i="33"/>
  <c r="J16" i="33" s="1"/>
  <c r="H16" i="33"/>
  <c r="F16" i="33"/>
  <c r="G16" i="33" s="1"/>
  <c r="E16" i="33"/>
  <c r="O15" i="33"/>
  <c r="P15" i="33" s="1"/>
  <c r="N15" i="33"/>
  <c r="L15" i="33"/>
  <c r="M15" i="33" s="1"/>
  <c r="K15" i="33"/>
  <c r="I15" i="33"/>
  <c r="J15" i="33" s="1"/>
  <c r="H15" i="33"/>
  <c r="F15" i="33"/>
  <c r="G15" i="33" s="1"/>
  <c r="E15" i="33"/>
  <c r="O14" i="33"/>
  <c r="P14" i="33" s="1"/>
  <c r="N14" i="33"/>
  <c r="L14" i="33"/>
  <c r="M14" i="33" s="1"/>
  <c r="K14" i="33"/>
  <c r="I14" i="33"/>
  <c r="J14" i="33" s="1"/>
  <c r="H14" i="33"/>
  <c r="F14" i="33"/>
  <c r="G14" i="33" s="1"/>
  <c r="E14" i="33"/>
  <c r="O13" i="33"/>
  <c r="P13" i="33" s="1"/>
  <c r="N13" i="33"/>
  <c r="L13" i="33"/>
  <c r="M13" i="33" s="1"/>
  <c r="K13" i="33"/>
  <c r="I13" i="33"/>
  <c r="J13" i="33" s="1"/>
  <c r="H13" i="33"/>
  <c r="F13" i="33"/>
  <c r="G13" i="33" s="1"/>
  <c r="E13" i="33"/>
  <c r="O12" i="33"/>
  <c r="P12" i="33" s="1"/>
  <c r="N12" i="33"/>
  <c r="L12" i="33"/>
  <c r="M12" i="33" s="1"/>
  <c r="K12" i="33"/>
  <c r="I12" i="33"/>
  <c r="J12" i="33" s="1"/>
  <c r="H12" i="33"/>
  <c r="F12" i="33"/>
  <c r="G12" i="33" s="1"/>
  <c r="E12" i="33"/>
  <c r="O11" i="33"/>
  <c r="P11" i="33" s="1"/>
  <c r="N11" i="33"/>
  <c r="L11" i="33"/>
  <c r="M11" i="33" s="1"/>
  <c r="K11" i="33"/>
  <c r="I11" i="33"/>
  <c r="J11" i="33" s="1"/>
  <c r="H11" i="33"/>
  <c r="F11" i="33"/>
  <c r="G11" i="33" s="1"/>
  <c r="E11" i="33"/>
  <c r="O10" i="33"/>
  <c r="P10" i="33" s="1"/>
  <c r="N10" i="33"/>
  <c r="L10" i="33"/>
  <c r="M10" i="33" s="1"/>
  <c r="K10" i="33"/>
  <c r="I10" i="33"/>
  <c r="J10" i="33" s="1"/>
  <c r="H10" i="33"/>
  <c r="F10" i="33"/>
  <c r="G10" i="33" s="1"/>
  <c r="E10" i="33"/>
  <c r="O9" i="33"/>
  <c r="P9" i="33" s="1"/>
  <c r="N9" i="33"/>
  <c r="L9" i="33"/>
  <c r="M9" i="33" s="1"/>
  <c r="K9" i="33"/>
  <c r="I9" i="33"/>
  <c r="J9" i="33" s="1"/>
  <c r="H9" i="33"/>
  <c r="F9" i="33"/>
  <c r="G9" i="33" s="1"/>
  <c r="E9" i="33"/>
  <c r="O7" i="33"/>
  <c r="P7" i="33" s="1"/>
  <c r="N7" i="33"/>
  <c r="L7" i="33"/>
  <c r="M7" i="33" s="1"/>
  <c r="K7" i="33"/>
  <c r="I7" i="33"/>
  <c r="J7" i="33" s="1"/>
  <c r="H7" i="33"/>
  <c r="F7" i="33"/>
  <c r="G7" i="33" s="1"/>
  <c r="E7" i="33"/>
  <c r="O25" i="29"/>
  <c r="P25" i="29" s="1"/>
  <c r="N25" i="29"/>
  <c r="L25" i="29"/>
  <c r="M25" i="29" s="1"/>
  <c r="K25" i="29"/>
  <c r="I25" i="29"/>
  <c r="J25" i="29" s="1"/>
  <c r="H25" i="29"/>
  <c r="F25" i="29"/>
  <c r="G25" i="29" s="1"/>
  <c r="E25" i="29"/>
  <c r="O23" i="29"/>
  <c r="P23" i="29" s="1"/>
  <c r="N23" i="29"/>
  <c r="L23" i="29"/>
  <c r="M23" i="29" s="1"/>
  <c r="K23" i="29"/>
  <c r="I23" i="29"/>
  <c r="J23" i="29" s="1"/>
  <c r="H23" i="29"/>
  <c r="F23" i="29"/>
  <c r="G23" i="29" s="1"/>
  <c r="E23" i="29"/>
  <c r="O22" i="29"/>
  <c r="P22" i="29" s="1"/>
  <c r="N22" i="29"/>
  <c r="L22" i="29"/>
  <c r="M22" i="29" s="1"/>
  <c r="K22" i="29"/>
  <c r="I22" i="29"/>
  <c r="J22" i="29" s="1"/>
  <c r="H22" i="29"/>
  <c r="F22" i="29"/>
  <c r="G22" i="29" s="1"/>
  <c r="E22" i="29"/>
  <c r="O21" i="29"/>
  <c r="P21" i="29" s="1"/>
  <c r="N21" i="29"/>
  <c r="L21" i="29"/>
  <c r="M21" i="29" s="1"/>
  <c r="K21" i="29"/>
  <c r="I21" i="29"/>
  <c r="J21" i="29" s="1"/>
  <c r="H21" i="29"/>
  <c r="F21" i="29"/>
  <c r="G21" i="29" s="1"/>
  <c r="E21" i="29"/>
  <c r="O20" i="29"/>
  <c r="P20" i="29" s="1"/>
  <c r="N20" i="29"/>
  <c r="L20" i="29"/>
  <c r="M20" i="29" s="1"/>
  <c r="K20" i="29"/>
  <c r="I20" i="29"/>
  <c r="J20" i="29" s="1"/>
  <c r="H20" i="29"/>
  <c r="F20" i="29"/>
  <c r="G20" i="29" s="1"/>
  <c r="E20" i="29"/>
  <c r="O19" i="29"/>
  <c r="P19" i="29" s="1"/>
  <c r="N19" i="29"/>
  <c r="L19" i="29"/>
  <c r="M19" i="29" s="1"/>
  <c r="K19" i="29"/>
  <c r="I19" i="29"/>
  <c r="J19" i="29" s="1"/>
  <c r="H19" i="29"/>
  <c r="F19" i="29"/>
  <c r="G19" i="29" s="1"/>
  <c r="E19" i="29"/>
  <c r="O17" i="29"/>
  <c r="P17" i="29" s="1"/>
  <c r="N17" i="29"/>
  <c r="L17" i="29"/>
  <c r="M17" i="29" s="1"/>
  <c r="K17" i="29"/>
  <c r="I17" i="29"/>
  <c r="J17" i="29" s="1"/>
  <c r="H17" i="29"/>
  <c r="F17" i="29"/>
  <c r="G17" i="29" s="1"/>
  <c r="E17" i="29"/>
  <c r="O16" i="29"/>
  <c r="P16" i="29" s="1"/>
  <c r="N16" i="29"/>
  <c r="L16" i="29"/>
  <c r="M16" i="29" s="1"/>
  <c r="K16" i="29"/>
  <c r="I16" i="29"/>
  <c r="J16" i="29" s="1"/>
  <c r="H16" i="29"/>
  <c r="F16" i="29"/>
  <c r="G16" i="29" s="1"/>
  <c r="E16" i="29"/>
  <c r="O15" i="29"/>
  <c r="P15" i="29" s="1"/>
  <c r="N15" i="29"/>
  <c r="L15" i="29"/>
  <c r="M15" i="29" s="1"/>
  <c r="K15" i="29"/>
  <c r="I15" i="29"/>
  <c r="J15" i="29" s="1"/>
  <c r="H15" i="29"/>
  <c r="F15" i="29"/>
  <c r="G15" i="29" s="1"/>
  <c r="E15" i="29"/>
  <c r="O14" i="29"/>
  <c r="P14" i="29" s="1"/>
  <c r="N14" i="29"/>
  <c r="L14" i="29"/>
  <c r="M14" i="29" s="1"/>
  <c r="K14" i="29"/>
  <c r="I14" i="29"/>
  <c r="J14" i="29" s="1"/>
  <c r="H14" i="29"/>
  <c r="F14" i="29"/>
  <c r="G14" i="29" s="1"/>
  <c r="E14" i="29"/>
  <c r="O13" i="29"/>
  <c r="P13" i="29" s="1"/>
  <c r="N13" i="29"/>
  <c r="L13" i="29"/>
  <c r="M13" i="29" s="1"/>
  <c r="K13" i="29"/>
  <c r="I13" i="29"/>
  <c r="J13" i="29" s="1"/>
  <c r="H13" i="29"/>
  <c r="F13" i="29"/>
  <c r="G13" i="29" s="1"/>
  <c r="E13" i="29"/>
  <c r="O12" i="29"/>
  <c r="P12" i="29" s="1"/>
  <c r="N12" i="29"/>
  <c r="L12" i="29"/>
  <c r="M12" i="29" s="1"/>
  <c r="K12" i="29"/>
  <c r="I12" i="29"/>
  <c r="J12" i="29" s="1"/>
  <c r="H12" i="29"/>
  <c r="F12" i="29"/>
  <c r="G12" i="29" s="1"/>
  <c r="E12" i="29"/>
  <c r="O11" i="29"/>
  <c r="P11" i="29" s="1"/>
  <c r="N11" i="29"/>
  <c r="L11" i="29"/>
  <c r="M11" i="29" s="1"/>
  <c r="K11" i="29"/>
  <c r="I11" i="29"/>
  <c r="J11" i="29" s="1"/>
  <c r="H11" i="29"/>
  <c r="F11" i="29"/>
  <c r="G11" i="29" s="1"/>
  <c r="E11" i="29"/>
  <c r="O10" i="29"/>
  <c r="P10" i="29" s="1"/>
  <c r="N10" i="29"/>
  <c r="L10" i="29"/>
  <c r="M10" i="29" s="1"/>
  <c r="K10" i="29"/>
  <c r="I10" i="29"/>
  <c r="J10" i="29" s="1"/>
  <c r="H10" i="29"/>
  <c r="F10" i="29"/>
  <c r="G10" i="29" s="1"/>
  <c r="E10" i="29"/>
  <c r="O9" i="29"/>
  <c r="P9" i="29" s="1"/>
  <c r="N9" i="29"/>
  <c r="L9" i="29"/>
  <c r="M9" i="29" s="1"/>
  <c r="K9" i="29"/>
  <c r="I9" i="29"/>
  <c r="J9" i="29" s="1"/>
  <c r="H9" i="29"/>
  <c r="F9" i="29"/>
  <c r="G9" i="29" s="1"/>
  <c r="E9" i="29"/>
  <c r="O7" i="29"/>
  <c r="P7" i="29" s="1"/>
  <c r="N7" i="29"/>
  <c r="L7" i="29"/>
  <c r="M7" i="29" s="1"/>
  <c r="K7" i="29"/>
  <c r="I7" i="29"/>
  <c r="J7" i="29" s="1"/>
  <c r="H7" i="29"/>
  <c r="F7" i="29"/>
  <c r="G7" i="29" s="1"/>
  <c r="E7" i="29"/>
  <c r="E37" i="81" l="1"/>
  <c r="E25" i="81"/>
  <c r="D8" i="79" l="1"/>
  <c r="C8" i="79"/>
  <c r="B8" i="79"/>
  <c r="E8" i="79" l="1"/>
  <c r="E38" i="81"/>
  <c r="E26" i="81" l="1"/>
  <c r="D15" i="79" l="1"/>
  <c r="D36" i="81" l="1"/>
  <c r="C36" i="81"/>
  <c r="B36" i="81"/>
  <c r="E6" i="2" l="1"/>
  <c r="E27" i="81" l="1"/>
  <c r="E23" i="81"/>
  <c r="E22" i="81"/>
  <c r="E21" i="81"/>
  <c r="E20" i="81"/>
  <c r="E19" i="81"/>
  <c r="E18" i="81"/>
  <c r="E17" i="81"/>
  <c r="E16" i="81"/>
  <c r="E15" i="81"/>
  <c r="E14" i="81"/>
  <c r="E13" i="81"/>
  <c r="E12" i="81"/>
  <c r="E28" i="81" l="1"/>
  <c r="E39" i="81" l="1"/>
  <c r="E36" i="81" l="1"/>
  <c r="E30" i="81" l="1"/>
  <c r="E29" i="81"/>
  <c r="B25" i="33" l="1"/>
  <c r="B19" i="33"/>
  <c r="B13" i="33" l="1"/>
  <c r="B14" i="33"/>
  <c r="B20" i="33"/>
  <c r="B12" i="33"/>
  <c r="B10" i="29"/>
  <c r="B25" i="29"/>
  <c r="B14" i="29"/>
  <c r="B22" i="29"/>
  <c r="B7" i="29"/>
  <c r="B19" i="29"/>
  <c r="B9" i="29"/>
  <c r="B17" i="29"/>
  <c r="B22" i="33"/>
  <c r="B9" i="33"/>
  <c r="B23" i="33"/>
  <c r="B17" i="33"/>
  <c r="B10" i="33"/>
  <c r="B21" i="33"/>
  <c r="B11" i="33"/>
  <c r="B7" i="33"/>
  <c r="B15" i="33"/>
  <c r="B16" i="33"/>
  <c r="B12" i="29"/>
  <c r="B20" i="29"/>
  <c r="B15" i="29"/>
  <c r="B11" i="29"/>
  <c r="B21" i="29"/>
  <c r="C7" i="29"/>
  <c r="D7" i="29" s="1"/>
  <c r="B13" i="29"/>
  <c r="B16" i="29"/>
  <c r="B23" i="29"/>
  <c r="H6" i="80" l="1"/>
  <c r="E33" i="81" l="1"/>
  <c r="E32" i="81"/>
  <c r="E31" i="81"/>
  <c r="E34" i="81" l="1"/>
  <c r="E11" i="81"/>
  <c r="E10" i="81"/>
  <c r="K6" i="85" l="1"/>
  <c r="M6" i="85" l="1"/>
  <c r="I6" i="85"/>
  <c r="H6" i="85"/>
  <c r="E6" i="85"/>
  <c r="E9" i="81" l="1"/>
  <c r="D6" i="2" l="1"/>
  <c r="D8" i="81" l="1"/>
  <c r="C8" i="81"/>
  <c r="B8" i="81"/>
  <c r="H27" i="2" l="1"/>
  <c r="H26" i="2"/>
  <c r="H25" i="2"/>
  <c r="H24" i="2"/>
  <c r="H23" i="2"/>
  <c r="H22" i="2"/>
  <c r="H21" i="2"/>
  <c r="H20" i="2"/>
  <c r="H19" i="2"/>
  <c r="H18" i="2"/>
  <c r="H17" i="2"/>
  <c r="H16" i="2"/>
  <c r="H15" i="2"/>
  <c r="H14" i="2"/>
  <c r="H13" i="2"/>
  <c r="H12" i="2"/>
  <c r="H11" i="2"/>
  <c r="H10" i="2"/>
  <c r="H9" i="2"/>
  <c r="H8" i="2"/>
  <c r="H6" i="2"/>
  <c r="G27" i="2"/>
  <c r="G26" i="2"/>
  <c r="G25" i="2"/>
  <c r="G24" i="2"/>
  <c r="G23" i="2"/>
  <c r="G22" i="2"/>
  <c r="G21" i="2"/>
  <c r="G20" i="2"/>
  <c r="G19" i="2"/>
  <c r="G18" i="2"/>
  <c r="G17" i="2"/>
  <c r="G16" i="2"/>
  <c r="G15" i="2"/>
  <c r="G14" i="2"/>
  <c r="G13" i="2"/>
  <c r="G12" i="2"/>
  <c r="G11" i="2"/>
  <c r="G10" i="2"/>
  <c r="G9" i="2"/>
  <c r="G8" i="2"/>
  <c r="G6" i="2" l="1"/>
  <c r="N5" i="74" l="1"/>
  <c r="M5" i="74"/>
  <c r="L5" i="74"/>
  <c r="K5" i="74"/>
  <c r="J5" i="74"/>
  <c r="I5" i="74"/>
  <c r="H5" i="74"/>
  <c r="G5" i="74"/>
  <c r="F5" i="74"/>
  <c r="E5" i="74"/>
  <c r="D5" i="74"/>
  <c r="C5" i="74"/>
  <c r="B5" i="74"/>
  <c r="N5" i="90" l="1"/>
  <c r="M5" i="90"/>
  <c r="L5" i="90"/>
  <c r="K5" i="90"/>
  <c r="J5" i="90"/>
  <c r="I5" i="90"/>
  <c r="H5" i="90"/>
  <c r="G5" i="90"/>
  <c r="F5" i="90"/>
  <c r="E5" i="90"/>
  <c r="D5" i="90"/>
  <c r="C5" i="90"/>
  <c r="B5" i="90"/>
  <c r="N21" i="39" l="1"/>
  <c r="T20" i="39"/>
  <c r="H18" i="39"/>
  <c r="H15" i="39"/>
  <c r="T11" i="39"/>
  <c r="H9" i="39" l="1"/>
  <c r="H8" i="39"/>
  <c r="T8" i="39"/>
  <c r="W11" i="39"/>
  <c r="Q8" i="39"/>
  <c r="N11" i="39"/>
  <c r="E12" i="39"/>
  <c r="N12" i="39"/>
  <c r="K15" i="39"/>
  <c r="T15" i="39"/>
  <c r="K9" i="39"/>
  <c r="T9" i="39"/>
  <c r="T10" i="39"/>
  <c r="H11" i="39"/>
  <c r="H12" i="39"/>
  <c r="Q12" i="39"/>
  <c r="E14" i="39"/>
  <c r="N14" i="39"/>
  <c r="N15" i="39"/>
  <c r="W15" i="39"/>
  <c r="K18" i="39"/>
  <c r="T18" i="39"/>
  <c r="T19" i="39"/>
  <c r="H20" i="39"/>
  <c r="H21" i="39"/>
  <c r="Q21" i="39"/>
  <c r="E24" i="39"/>
  <c r="N24" i="39"/>
  <c r="E8" i="39"/>
  <c r="N8" i="39"/>
  <c r="N9" i="39"/>
  <c r="W9" i="39"/>
  <c r="K11" i="39"/>
  <c r="T12" i="39"/>
  <c r="H13" i="39"/>
  <c r="H14" i="39"/>
  <c r="Q14" i="39"/>
  <c r="E16" i="39"/>
  <c r="N16" i="39"/>
  <c r="N18" i="39"/>
  <c r="W18" i="39"/>
  <c r="K20" i="39"/>
  <c r="T21" i="39"/>
  <c r="H22" i="39"/>
  <c r="H24" i="39"/>
  <c r="Q24" i="39"/>
  <c r="E10" i="39"/>
  <c r="N10" i="39"/>
  <c r="K13" i="39"/>
  <c r="T13" i="39"/>
  <c r="T14" i="39"/>
  <c r="H16" i="39"/>
  <c r="Q16" i="39"/>
  <c r="E19" i="39"/>
  <c r="N19" i="39"/>
  <c r="N20" i="39"/>
  <c r="W20" i="39"/>
  <c r="K22" i="39"/>
  <c r="T22" i="39"/>
  <c r="T24" i="39"/>
  <c r="H10" i="39"/>
  <c r="Q10" i="39"/>
  <c r="N13" i="39"/>
  <c r="W13" i="39"/>
  <c r="T16" i="39"/>
  <c r="H19" i="39"/>
  <c r="Q19" i="39"/>
  <c r="E21" i="39"/>
  <c r="N22" i="39"/>
  <c r="W22" i="39"/>
  <c r="Q11" i="39"/>
  <c r="K8" i="39"/>
  <c r="W8" i="39"/>
  <c r="E9" i="39"/>
  <c r="Q9" i="39"/>
  <c r="K10" i="39"/>
  <c r="W10" i="39"/>
  <c r="E11" i="39"/>
  <c r="K12" i="39"/>
  <c r="W12" i="39"/>
  <c r="E13" i="39"/>
  <c r="Q13" i="39"/>
  <c r="K14" i="39"/>
  <c r="W14" i="39"/>
  <c r="E15" i="39"/>
  <c r="Q15" i="39"/>
  <c r="K16" i="39"/>
  <c r="W16" i="39"/>
  <c r="E18" i="39"/>
  <c r="Q18" i="39"/>
  <c r="K19" i="39"/>
  <c r="W19" i="39"/>
  <c r="E20" i="39"/>
  <c r="Q20" i="39"/>
  <c r="K21" i="39"/>
  <c r="W21" i="39"/>
  <c r="E22" i="39"/>
  <c r="Q22" i="39"/>
  <c r="K24" i="39"/>
  <c r="W24" i="39"/>
  <c r="B15" i="79" l="1"/>
  <c r="E15" i="79" s="1"/>
  <c r="G15" i="79"/>
  <c r="G8" i="79"/>
  <c r="F8" i="79"/>
  <c r="B6" i="79" l="1"/>
  <c r="G6" i="79"/>
  <c r="N5" i="77" l="1"/>
  <c r="M5" i="77"/>
  <c r="L5" i="77"/>
  <c r="K5" i="77"/>
  <c r="J5" i="77"/>
  <c r="I5" i="77"/>
  <c r="H5" i="77"/>
  <c r="G5" i="77"/>
  <c r="F5" i="77"/>
  <c r="E5" i="77"/>
  <c r="D5" i="77"/>
  <c r="C5" i="77"/>
  <c r="B5" i="77"/>
  <c r="C19" i="88" l="1"/>
  <c r="B19" i="88"/>
  <c r="C17" i="88"/>
  <c r="B18" i="88"/>
  <c r="B17" i="88"/>
  <c r="C14" i="88"/>
  <c r="B14" i="88"/>
  <c r="C13" i="88"/>
  <c r="E5" i="80" s="1"/>
  <c r="B13" i="88"/>
  <c r="B12" i="88"/>
  <c r="C11" i="88"/>
  <c r="I5" i="43" s="1"/>
  <c r="B11" i="88"/>
  <c r="H5" i="79" s="1"/>
  <c r="B6" i="36" l="1"/>
  <c r="B6" i="33"/>
  <c r="B6" i="29"/>
  <c r="B6" i="41"/>
  <c r="B5" i="43"/>
  <c r="I6" i="33"/>
  <c r="G5" i="29"/>
  <c r="D6" i="33"/>
  <c r="D6" i="36"/>
  <c r="O4" i="39"/>
  <c r="I5" i="41"/>
  <c r="P5" i="43"/>
  <c r="L6" i="36"/>
  <c r="C5" i="39"/>
  <c r="N6" i="33"/>
  <c r="S6" i="36"/>
  <c r="J5" i="39"/>
  <c r="I6" i="41"/>
  <c r="F4" i="43"/>
  <c r="E4" i="79"/>
  <c r="G5" i="85"/>
  <c r="C5" i="85"/>
  <c r="D5" i="80"/>
  <c r="E4" i="78"/>
  <c r="D5" i="79"/>
  <c r="D5" i="78"/>
  <c r="I5" i="85"/>
  <c r="E5" i="85"/>
  <c r="E4" i="80"/>
  <c r="O6" i="33"/>
  <c r="C6" i="33"/>
  <c r="J5" i="33"/>
  <c r="L6" i="29"/>
  <c r="D5" i="33"/>
  <c r="O6" i="29"/>
  <c r="P5" i="29"/>
  <c r="D5" i="29"/>
  <c r="L6" i="33"/>
  <c r="F6" i="33"/>
  <c r="P5" i="33"/>
  <c r="I6" i="29"/>
  <c r="M5" i="29"/>
  <c r="M5" i="33"/>
  <c r="C6" i="29"/>
  <c r="J5" i="29"/>
  <c r="F6" i="29"/>
  <c r="G5" i="33"/>
  <c r="L5" i="36"/>
  <c r="S5" i="39"/>
  <c r="R6" i="41"/>
  <c r="L5" i="85"/>
  <c r="H5" i="85"/>
  <c r="D5" i="85"/>
  <c r="K5" i="85"/>
  <c r="J5" i="85"/>
  <c r="F5" i="85"/>
  <c r="B5" i="85"/>
  <c r="C5" i="80"/>
  <c r="I4" i="78"/>
  <c r="M5" i="85"/>
  <c r="H5" i="80"/>
  <c r="C5" i="79"/>
  <c r="H5" i="78"/>
  <c r="C5" i="78"/>
  <c r="G5" i="43"/>
  <c r="O4" i="43"/>
  <c r="C4" i="43"/>
  <c r="P6" i="41"/>
  <c r="J6" i="41"/>
  <c r="D6" i="41"/>
  <c r="R5" i="41"/>
  <c r="F5" i="41"/>
  <c r="X4" i="39"/>
  <c r="L4" i="39"/>
  <c r="O5" i="36"/>
  <c r="C5" i="36"/>
  <c r="K6" i="33"/>
  <c r="H6" i="29"/>
  <c r="M5" i="43"/>
  <c r="R4" i="43"/>
  <c r="G6" i="41"/>
  <c r="U5" i="41"/>
  <c r="C5" i="41"/>
  <c r="P5" i="39"/>
  <c r="B5" i="39"/>
  <c r="I4" i="39"/>
  <c r="J6" i="36"/>
  <c r="I5" i="36"/>
  <c r="H6" i="33"/>
  <c r="E6" i="29"/>
  <c r="J5" i="43"/>
  <c r="L4" i="43"/>
  <c r="M6" i="41"/>
  <c r="O5" i="41"/>
  <c r="V5" i="39"/>
  <c r="G5" i="39"/>
  <c r="U4" i="39"/>
  <c r="F4" i="39"/>
  <c r="P6" i="36"/>
  <c r="G6" i="36"/>
  <c r="U5" i="36"/>
  <c r="F5" i="36"/>
  <c r="N6" i="29"/>
  <c r="D5" i="43"/>
  <c r="I4" i="43"/>
  <c r="S6" i="41"/>
  <c r="L5" i="41"/>
  <c r="M5" i="39"/>
  <c r="D5" i="39"/>
  <c r="R4" i="39"/>
  <c r="C4" i="39"/>
  <c r="M6" i="36"/>
  <c r="R5" i="36"/>
  <c r="E6" i="33"/>
  <c r="K6" i="29"/>
  <c r="E5" i="78"/>
  <c r="E5" i="79"/>
  <c r="G6" i="33"/>
  <c r="P6" i="29"/>
  <c r="M6" i="33"/>
  <c r="J6" i="29"/>
  <c r="D6" i="29"/>
  <c r="P6" i="33"/>
  <c r="J6" i="33"/>
  <c r="M6" i="29"/>
  <c r="G6" i="29"/>
  <c r="I5" i="78"/>
  <c r="O5" i="43"/>
  <c r="C5" i="43"/>
  <c r="X5" i="39"/>
  <c r="R5" i="39"/>
  <c r="L5" i="39"/>
  <c r="F5" i="39"/>
  <c r="U6" i="36"/>
  <c r="O6" i="36"/>
  <c r="I6" i="36"/>
  <c r="C6" i="36"/>
  <c r="F5" i="43"/>
  <c r="O6" i="41"/>
  <c r="I5" i="39"/>
  <c r="R6" i="36"/>
  <c r="R5" i="43"/>
  <c r="U6" i="41"/>
  <c r="F6" i="41"/>
  <c r="O5" i="39"/>
  <c r="L5" i="43"/>
  <c r="L6" i="41"/>
  <c r="C6" i="41"/>
  <c r="U5" i="39"/>
  <c r="F6" i="36"/>
  <c r="F27" i="2" l="1"/>
  <c r="C6" i="81" l="1"/>
  <c r="N5" i="76"/>
  <c r="M5" i="76"/>
  <c r="L5" i="76"/>
  <c r="K5" i="76"/>
  <c r="J5" i="76"/>
  <c r="I5" i="76"/>
  <c r="H5" i="76"/>
  <c r="G5" i="76"/>
  <c r="F5" i="76"/>
  <c r="E5" i="76"/>
  <c r="D5" i="76"/>
  <c r="C5" i="76"/>
  <c r="B5" i="76"/>
  <c r="E8" i="81" l="1"/>
  <c r="B6" i="81"/>
  <c r="D6" i="81"/>
  <c r="E6" i="81" s="1"/>
  <c r="I7" i="82" l="1"/>
  <c r="H7" i="82"/>
  <c r="G7" i="82"/>
  <c r="F7" i="82"/>
  <c r="E7" i="82"/>
  <c r="D7" i="82"/>
  <c r="C7" i="82"/>
  <c r="B7" i="82"/>
  <c r="C6" i="80" l="1"/>
  <c r="H15" i="79" l="1"/>
  <c r="H8" i="79"/>
  <c r="C6" i="79"/>
  <c r="D6" i="79" l="1"/>
  <c r="E6" i="79" s="1"/>
  <c r="H6" i="79"/>
  <c r="T16" i="36" l="1"/>
  <c r="N16" i="36"/>
  <c r="T21" i="36"/>
  <c r="N21" i="36"/>
  <c r="N9" i="36"/>
  <c r="T9" i="36"/>
  <c r="N13" i="36"/>
  <c r="T13" i="36"/>
  <c r="N17" i="36"/>
  <c r="T17" i="36"/>
  <c r="T22" i="36"/>
  <c r="N22" i="36"/>
  <c r="T12" i="36"/>
  <c r="N12" i="36"/>
  <c r="N10" i="36"/>
  <c r="T10" i="36"/>
  <c r="T14" i="36"/>
  <c r="N14" i="36"/>
  <c r="N19" i="36"/>
  <c r="T19" i="36"/>
  <c r="N23" i="36"/>
  <c r="T23" i="36"/>
  <c r="N11" i="36"/>
  <c r="T11" i="36"/>
  <c r="N15" i="36"/>
  <c r="T15" i="36"/>
  <c r="N20" i="36"/>
  <c r="T20" i="36"/>
  <c r="N25" i="36"/>
  <c r="T25" i="36"/>
  <c r="Q12" i="41"/>
  <c r="N12" i="41"/>
  <c r="T12" i="41"/>
  <c r="Q16" i="41"/>
  <c r="N16" i="41"/>
  <c r="T16" i="41"/>
  <c r="T21" i="41"/>
  <c r="Q21" i="41"/>
  <c r="N21" i="41"/>
  <c r="E12" i="41"/>
  <c r="E16" i="41"/>
  <c r="E21" i="41"/>
  <c r="N9" i="41"/>
  <c r="T9" i="41"/>
  <c r="Q9" i="41"/>
  <c r="Q13" i="41"/>
  <c r="T13" i="41"/>
  <c r="N13" i="41"/>
  <c r="Q17" i="41"/>
  <c r="N17" i="41"/>
  <c r="T17" i="41"/>
  <c r="Q22" i="41"/>
  <c r="T22" i="41"/>
  <c r="N22" i="41"/>
  <c r="E9" i="41"/>
  <c r="E13" i="41"/>
  <c r="E17" i="41"/>
  <c r="E22" i="41"/>
  <c r="K10" i="41"/>
  <c r="K12" i="41"/>
  <c r="K14" i="41"/>
  <c r="K16" i="41"/>
  <c r="K19" i="41"/>
  <c r="K21" i="41"/>
  <c r="K23" i="41"/>
  <c r="N10" i="41"/>
  <c r="T10" i="41"/>
  <c r="Q10" i="41"/>
  <c r="T14" i="41"/>
  <c r="N14" i="41"/>
  <c r="Q14" i="41"/>
  <c r="T19" i="41"/>
  <c r="N19" i="41"/>
  <c r="Q19" i="41"/>
  <c r="T23" i="41"/>
  <c r="N23" i="41"/>
  <c r="Q23" i="41"/>
  <c r="E10" i="41"/>
  <c r="E14" i="41"/>
  <c r="E19" i="41"/>
  <c r="E23" i="41"/>
  <c r="N11" i="41"/>
  <c r="Q11" i="41"/>
  <c r="T11" i="41"/>
  <c r="Q15" i="41"/>
  <c r="N15" i="41"/>
  <c r="T15" i="41"/>
  <c r="Q20" i="41"/>
  <c r="N20" i="41"/>
  <c r="T20" i="41"/>
  <c r="N25" i="41"/>
  <c r="T25" i="41"/>
  <c r="Q25" i="41"/>
  <c r="E11" i="41"/>
  <c r="E15" i="41"/>
  <c r="E20" i="41"/>
  <c r="E25" i="41"/>
  <c r="K9" i="41"/>
  <c r="K11" i="41"/>
  <c r="K13" i="41"/>
  <c r="K15" i="41"/>
  <c r="K17" i="41"/>
  <c r="K20" i="41"/>
  <c r="K22" i="41"/>
  <c r="K25" i="41"/>
  <c r="Q11" i="43"/>
  <c r="N11" i="43"/>
  <c r="K11" i="43"/>
  <c r="Q15" i="43"/>
  <c r="N15" i="43"/>
  <c r="K15" i="43"/>
  <c r="Q20" i="43"/>
  <c r="N20" i="43"/>
  <c r="K20" i="43"/>
  <c r="H11" i="43"/>
  <c r="H15" i="43"/>
  <c r="H20" i="43"/>
  <c r="Q8" i="43"/>
  <c r="N8" i="43"/>
  <c r="K8" i="43"/>
  <c r="Q12" i="43"/>
  <c r="N12" i="43"/>
  <c r="K12" i="43"/>
  <c r="N16" i="43"/>
  <c r="Q16" i="43"/>
  <c r="K16" i="43"/>
  <c r="Q21" i="43"/>
  <c r="N21" i="43"/>
  <c r="K21" i="43"/>
  <c r="H8" i="43"/>
  <c r="H12" i="43"/>
  <c r="H16" i="43"/>
  <c r="H21" i="43"/>
  <c r="Q9" i="43"/>
  <c r="N9" i="43"/>
  <c r="K9" i="43"/>
  <c r="Q13" i="43"/>
  <c r="K13" i="43"/>
  <c r="N13" i="43"/>
  <c r="Q18" i="43"/>
  <c r="K18" i="43"/>
  <c r="N18" i="43"/>
  <c r="Q22" i="43"/>
  <c r="K22" i="43"/>
  <c r="N22" i="43"/>
  <c r="H9" i="43"/>
  <c r="H13" i="43"/>
  <c r="H18" i="43"/>
  <c r="H22" i="43"/>
  <c r="N10" i="43"/>
  <c r="K10" i="43"/>
  <c r="Q10" i="43"/>
  <c r="N14" i="43"/>
  <c r="Q14" i="43"/>
  <c r="K14" i="43"/>
  <c r="N19" i="43"/>
  <c r="K19" i="43"/>
  <c r="Q19" i="43"/>
  <c r="N24" i="43"/>
  <c r="K24" i="43"/>
  <c r="Q24" i="43"/>
  <c r="H10" i="43"/>
  <c r="H14" i="43"/>
  <c r="H19" i="43"/>
  <c r="H24" i="43"/>
  <c r="E10" i="36"/>
  <c r="E12" i="36"/>
  <c r="E23" i="36"/>
  <c r="E18" i="43"/>
  <c r="E14" i="36"/>
  <c r="E16" i="36"/>
  <c r="E19" i="36"/>
  <c r="E21" i="36"/>
  <c r="E9" i="43"/>
  <c r="E14" i="43"/>
  <c r="E16" i="43"/>
  <c r="H9" i="41"/>
  <c r="H10" i="41"/>
  <c r="H11" i="41"/>
  <c r="H12" i="41"/>
  <c r="H13" i="41"/>
  <c r="H14" i="41"/>
  <c r="H15" i="41"/>
  <c r="H16" i="41"/>
  <c r="H17" i="41"/>
  <c r="H19" i="41"/>
  <c r="H20" i="41"/>
  <c r="H21" i="41"/>
  <c r="H22" i="41"/>
  <c r="H23" i="41"/>
  <c r="H25" i="41"/>
  <c r="E13" i="43"/>
  <c r="E19" i="43"/>
  <c r="E21" i="43"/>
  <c r="E24" i="43"/>
  <c r="E8" i="43"/>
  <c r="E22" i="43"/>
  <c r="E10" i="43"/>
  <c r="E12" i="43"/>
  <c r="E11" i="43"/>
  <c r="E15" i="43"/>
  <c r="E20" i="43"/>
  <c r="E9" i="36"/>
  <c r="E11" i="36"/>
  <c r="E13" i="36"/>
  <c r="E15" i="36"/>
  <c r="E17" i="36"/>
  <c r="E20" i="36"/>
  <c r="E22" i="36"/>
  <c r="E25" i="36"/>
  <c r="F26" i="2" l="1"/>
  <c r="F25" i="2"/>
  <c r="F24" i="2"/>
  <c r="F23" i="2"/>
  <c r="F22" i="2"/>
  <c r="F21" i="2"/>
  <c r="F20" i="2"/>
  <c r="F19" i="2"/>
  <c r="F18" i="2"/>
  <c r="F17" i="2"/>
  <c r="F16" i="2"/>
  <c r="F15" i="2"/>
  <c r="F14" i="2"/>
  <c r="F13" i="2"/>
  <c r="F12" i="2"/>
  <c r="F11" i="2"/>
  <c r="F10" i="2"/>
  <c r="F9" i="2"/>
  <c r="F8" i="2"/>
  <c r="F6" i="2"/>
  <c r="Q25" i="36" l="1"/>
  <c r="Q23" i="36"/>
  <c r="Q22" i="36"/>
  <c r="Q21" i="36"/>
  <c r="Q20" i="36"/>
  <c r="Q19" i="36"/>
  <c r="Q17" i="36"/>
  <c r="Q16" i="36"/>
  <c r="Q15" i="36"/>
  <c r="Q14" i="36"/>
  <c r="Q13" i="36"/>
  <c r="Q12" i="36"/>
  <c r="Q11" i="36"/>
  <c r="Q10" i="36"/>
  <c r="Q9" i="36"/>
  <c r="H25" i="36"/>
  <c r="H23" i="36"/>
  <c r="H21" i="36"/>
  <c r="H20" i="36"/>
  <c r="H19" i="36"/>
  <c r="H17" i="36"/>
  <c r="H16" i="36"/>
  <c r="H15" i="36"/>
  <c r="H14" i="36"/>
  <c r="H13" i="36"/>
  <c r="H12" i="36"/>
  <c r="H11" i="36"/>
  <c r="H10" i="36"/>
  <c r="H9" i="36"/>
  <c r="H22" i="36"/>
  <c r="T7" i="36" l="1"/>
  <c r="N7" i="36"/>
  <c r="Q7" i="36"/>
  <c r="H7" i="36"/>
  <c r="K7" i="36"/>
  <c r="Q6" i="43"/>
  <c r="H6" i="43"/>
  <c r="N6" i="43"/>
  <c r="K6" i="43"/>
  <c r="E6" i="43"/>
  <c r="W6" i="39"/>
  <c r="E6" i="39"/>
  <c r="T6" i="39"/>
  <c r="K6" i="39"/>
  <c r="Q6" i="39"/>
  <c r="H6" i="39"/>
  <c r="N6" i="39"/>
  <c r="E7" i="36"/>
  <c r="T7" i="41"/>
  <c r="E7" i="41"/>
  <c r="K7" i="41"/>
  <c r="Q7" i="41"/>
  <c r="N7" i="41"/>
  <c r="H7" i="41"/>
  <c r="K25" i="36" l="1"/>
  <c r="K9" i="36"/>
  <c r="K10" i="36"/>
  <c r="K11" i="36"/>
  <c r="K12" i="36"/>
  <c r="K13" i="36"/>
  <c r="K14" i="36"/>
  <c r="K15" i="36"/>
  <c r="K16" i="36"/>
  <c r="K17" i="36"/>
  <c r="K19" i="36"/>
  <c r="K20" i="36"/>
  <c r="K21" i="36"/>
  <c r="K22" i="36"/>
  <c r="K23" i="36"/>
  <c r="C7" i="33" l="1"/>
  <c r="D7" i="33" s="1"/>
  <c r="C22" i="33" l="1"/>
  <c r="D22" i="33" s="1"/>
  <c r="C19" i="33"/>
  <c r="D19" i="33" s="1"/>
  <c r="C20" i="33"/>
  <c r="D20" i="33" s="1"/>
  <c r="C14" i="33"/>
  <c r="D14" i="33" s="1"/>
  <c r="C25" i="33"/>
  <c r="D25" i="33" s="1"/>
  <c r="C17" i="33"/>
  <c r="D17" i="33" s="1"/>
  <c r="C9" i="33"/>
  <c r="D9" i="33" s="1"/>
  <c r="C13" i="33"/>
  <c r="D13" i="33" s="1"/>
  <c r="C11" i="33"/>
  <c r="D11" i="33" s="1"/>
  <c r="C21" i="33"/>
  <c r="D21" i="33" s="1"/>
  <c r="C23" i="33"/>
  <c r="D23" i="33" s="1"/>
  <c r="C12" i="33"/>
  <c r="D12" i="33" s="1"/>
  <c r="C15" i="33"/>
  <c r="D15" i="33" s="1"/>
  <c r="C10" i="33"/>
  <c r="D10" i="33" s="1"/>
  <c r="C16" i="33"/>
  <c r="D16" i="33" s="1"/>
  <c r="C21" i="29"/>
  <c r="D21" i="29" s="1"/>
  <c r="C12" i="29"/>
  <c r="D12" i="29" s="1"/>
  <c r="C20" i="29"/>
  <c r="D20" i="29" s="1"/>
  <c r="C11" i="29"/>
  <c r="D11" i="29" s="1"/>
  <c r="C23" i="29"/>
  <c r="D23" i="29" s="1"/>
  <c r="C14" i="29"/>
  <c r="D14" i="29" s="1"/>
  <c r="C22" i="29"/>
  <c r="D22" i="29" s="1"/>
  <c r="C25" i="29"/>
  <c r="D25" i="29" s="1"/>
  <c r="C16" i="29"/>
  <c r="D16" i="29" s="1"/>
  <c r="C13" i="29"/>
  <c r="D13" i="29" s="1"/>
  <c r="C15" i="29"/>
  <c r="D15" i="29" s="1"/>
  <c r="C17" i="29"/>
  <c r="D17" i="29" s="1"/>
  <c r="C19" i="29"/>
  <c r="D19" i="29" s="1"/>
  <c r="C10" i="29"/>
  <c r="D10" i="29" s="1"/>
  <c r="C9" i="29"/>
  <c r="D9" i="29" s="1"/>
  <c r="F15" i="79" l="1"/>
  <c r="F6" i="79" l="1"/>
  <c r="D6" i="80" l="1"/>
  <c r="E6" i="80" s="1"/>
</calcChain>
</file>

<file path=xl/sharedStrings.xml><?xml version="1.0" encoding="utf-8"?>
<sst xmlns="http://schemas.openxmlformats.org/spreadsheetml/2006/main" count="1871" uniqueCount="636">
  <si>
    <t>Skupaj</t>
  </si>
  <si>
    <t>Vir: Statistični urad RS</t>
  </si>
  <si>
    <t>A Kmetijstvo in lov, gozdarstvo, ribištvo</t>
  </si>
  <si>
    <t>B Rudarstvo</t>
  </si>
  <si>
    <t>C Predelovalne dejavnosti</t>
  </si>
  <si>
    <t>D Oskrba z el. energijo, plinom in paro</t>
  </si>
  <si>
    <t>E Oskr. z vodo; rav. z odpl., odp.; san. okolja</t>
  </si>
  <si>
    <t>F Gradbeništvo</t>
  </si>
  <si>
    <t>G Trgovina; vzdrž. in popravila mot. vozil</t>
  </si>
  <si>
    <t>H Promet in skladiščenje</t>
  </si>
  <si>
    <t>I Gostinstvo</t>
  </si>
  <si>
    <t>J Informacijske in komunikacijske dej.</t>
  </si>
  <si>
    <t>K Finančne in zavarovalniške dej.</t>
  </si>
  <si>
    <t>L Poslovanje z nepremičninami</t>
  </si>
  <si>
    <t>M Strokovne, znanstvene in tehnične dej.</t>
  </si>
  <si>
    <t>N Druge raznovrstne poslovne dej.</t>
  </si>
  <si>
    <t>O Javna uprava in obramba; obv. soc. varnost</t>
  </si>
  <si>
    <t>P Izobraževanje</t>
  </si>
  <si>
    <t>Q Zdravstvo in socialno varstvo</t>
  </si>
  <si>
    <t>R Kulturne, razvedrilne in rekreac. dej.</t>
  </si>
  <si>
    <t>S Druge dejavnosti</t>
  </si>
  <si>
    <t>T Gospod. z zap. hiš. os.; prz. za last. rabo</t>
  </si>
  <si>
    <t>Slovenija</t>
  </si>
  <si>
    <t>Celje</t>
  </si>
  <si>
    <t>Koper</t>
  </si>
  <si>
    <t>Kranj</t>
  </si>
  <si>
    <t>Ljubljana</t>
  </si>
  <si>
    <t>Maribor</t>
  </si>
  <si>
    <t>Murska Sobota</t>
  </si>
  <si>
    <t>Nova Gorica</t>
  </si>
  <si>
    <t>Novo mesto</t>
  </si>
  <si>
    <t>Ptuj</t>
  </si>
  <si>
    <t>Sevnica</t>
  </si>
  <si>
    <t>Trbovlje</t>
  </si>
  <si>
    <t>Velenje</t>
  </si>
  <si>
    <t>Vzhodna Slovenija</t>
  </si>
  <si>
    <t>Pomurska</t>
  </si>
  <si>
    <t>Podravska</t>
  </si>
  <si>
    <t>Koroška</t>
  </si>
  <si>
    <t>Savinjska</t>
  </si>
  <si>
    <t>Zasavska</t>
  </si>
  <si>
    <t>Jugovzhodna Slovenija</t>
  </si>
  <si>
    <t>Zahodna Slovenija</t>
  </si>
  <si>
    <t>Osrednjeslovenska</t>
  </si>
  <si>
    <t>Gorenjska</t>
  </si>
  <si>
    <t>Goriška</t>
  </si>
  <si>
    <t>Obalno-kraška</t>
  </si>
  <si>
    <t xml:space="preserve">iztek zaposlitve  </t>
  </si>
  <si>
    <t>za določen čas</t>
  </si>
  <si>
    <t xml:space="preserve">iskalec prve </t>
  </si>
  <si>
    <t>zaposlitve</t>
  </si>
  <si>
    <t>stečaj</t>
  </si>
  <si>
    <t>Odjavljeni skupaj</t>
  </si>
  <si>
    <t>zaposlitev oz.</t>
  </si>
  <si>
    <t>samozaposlitev</t>
  </si>
  <si>
    <t xml:space="preserve">prehod v </t>
  </si>
  <si>
    <t>neaktivnost</t>
  </si>
  <si>
    <t xml:space="preserve">kršitev </t>
  </si>
  <si>
    <t>obveznosti</t>
  </si>
  <si>
    <t>skupaj</t>
  </si>
  <si>
    <t>regija</t>
  </si>
  <si>
    <t>služba</t>
  </si>
  <si>
    <t>Dejavnost</t>
  </si>
  <si>
    <t>Indeks</t>
  </si>
  <si>
    <t>Območna služba</t>
  </si>
  <si>
    <t>Občina izven RS</t>
  </si>
  <si>
    <t xml:space="preserve">Kohezijska/statistična </t>
  </si>
  <si>
    <t xml:space="preserve">Območna  </t>
  </si>
  <si>
    <t>Odjavljeni</t>
  </si>
  <si>
    <t>drugi</t>
  </si>
  <si>
    <t>razlogi</t>
  </si>
  <si>
    <t xml:space="preserve">drugi </t>
  </si>
  <si>
    <t>Vsi</t>
  </si>
  <si>
    <t>%</t>
  </si>
  <si>
    <t>ženske</t>
  </si>
  <si>
    <t>15-29 let</t>
  </si>
  <si>
    <t>50 let ali več</t>
  </si>
  <si>
    <t>brezposelni</t>
  </si>
  <si>
    <t>dolgotrajno</t>
  </si>
  <si>
    <t>prve zaposlitve</t>
  </si>
  <si>
    <t>iskalci</t>
  </si>
  <si>
    <t>invalidi</t>
  </si>
  <si>
    <t>Območna</t>
  </si>
  <si>
    <t>15-24 let</t>
  </si>
  <si>
    <t>25-29 let</t>
  </si>
  <si>
    <t>30-39 let</t>
  </si>
  <si>
    <t>40-49 let</t>
  </si>
  <si>
    <t>55-59 let</t>
  </si>
  <si>
    <t>60 let ali več</t>
  </si>
  <si>
    <t>Kohezijska/statistična</t>
  </si>
  <si>
    <t>1+2</t>
  </si>
  <si>
    <t>OŠ ali manj</t>
  </si>
  <si>
    <t xml:space="preserve">3+4 - nižje, </t>
  </si>
  <si>
    <t>5 - srednje tehniško,</t>
  </si>
  <si>
    <t>strokovno, splošno izobr.</t>
  </si>
  <si>
    <t xml:space="preserve">7 - visokošolsko izobr. </t>
  </si>
  <si>
    <t>druge stopnje</t>
  </si>
  <si>
    <t>8 - visokošolsko izobr.</t>
  </si>
  <si>
    <t>6 - visokošolsko izobr.</t>
  </si>
  <si>
    <t>prve stopnje</t>
  </si>
  <si>
    <t>do 2 meseca</t>
  </si>
  <si>
    <t>3 do 5 mesecev</t>
  </si>
  <si>
    <t>6 do 11 mesecev</t>
  </si>
  <si>
    <t>12 do 23 mesecev</t>
  </si>
  <si>
    <t>24 ali več mesecev</t>
  </si>
  <si>
    <t xml:space="preserve">Delež prejemnikov DN v </t>
  </si>
  <si>
    <t>brezposelnosti, v %</t>
  </si>
  <si>
    <t>invalidov</t>
  </si>
  <si>
    <t>Obravnavani</t>
  </si>
  <si>
    <t>komisiji</t>
  </si>
  <si>
    <t>Ocena zaposljivosti (izdane odločbe)</t>
  </si>
  <si>
    <t xml:space="preserve">na  </t>
  </si>
  <si>
    <t>zaposlitveno</t>
  </si>
  <si>
    <t>zaposljivi v</t>
  </si>
  <si>
    <t>podp. dej.</t>
  </si>
  <si>
    <t>zaščitni zap.</t>
  </si>
  <si>
    <t>nezaposljivi</t>
  </si>
  <si>
    <t>vsi</t>
  </si>
  <si>
    <t>zaposlitvi</t>
  </si>
  <si>
    <t>v zaščitni</t>
  </si>
  <si>
    <t>v podporni</t>
  </si>
  <si>
    <t>Zaposleni invalidi</t>
  </si>
  <si>
    <t>Osebno delovno dovoljenje</t>
  </si>
  <si>
    <t>Dovoljenje za zaposlitev</t>
  </si>
  <si>
    <t>Dovoljenje za delo</t>
  </si>
  <si>
    <t>dovoljenja</t>
  </si>
  <si>
    <t>Vrsta delovnega</t>
  </si>
  <si>
    <t>novo delovno dovoljenje</t>
  </si>
  <si>
    <t>brez kontrole trga dela</t>
  </si>
  <si>
    <t>napoteni delavci</t>
  </si>
  <si>
    <t>poslovodni delavci</t>
  </si>
  <si>
    <t>sezonsko delo</t>
  </si>
  <si>
    <t>Izvajanje storitev brez del. dovoljenja</t>
  </si>
  <si>
    <t>Izdana delovna dovoljenja</t>
  </si>
  <si>
    <t>Veljavna delovna dovoljenja</t>
  </si>
  <si>
    <t>Veljavna</t>
  </si>
  <si>
    <t>delovna dovoljenja</t>
  </si>
  <si>
    <t>Država</t>
  </si>
  <si>
    <t>Države z območja nekdanje Jugoslavije</t>
  </si>
  <si>
    <t>Bosna in Hercegovina</t>
  </si>
  <si>
    <t>Hrvaška</t>
  </si>
  <si>
    <t>Srbija</t>
  </si>
  <si>
    <t>Kosovo</t>
  </si>
  <si>
    <t>Druge države</t>
  </si>
  <si>
    <t>Delovno aktivni, skupaj</t>
  </si>
  <si>
    <t>srednje poklicno izobr.</t>
  </si>
  <si>
    <t>Prejemniki,</t>
  </si>
  <si>
    <t>nazaj na kazalo</t>
  </si>
  <si>
    <t>Tabela 1: Delovno aktivno prebivalstvo po področjih dejavnosti, Slovenija</t>
  </si>
  <si>
    <t>Tabela 2:</t>
  </si>
  <si>
    <t>50-54 let</t>
  </si>
  <si>
    <t>Tabela 13: Prejemniki denarnega nadomestila, območne službe</t>
  </si>
  <si>
    <t>Tabela 12sr: Registrirane brezposelne osebe po trajanju brezposelnosti, statistične regije</t>
  </si>
  <si>
    <t>Pregledi za Slovenijo</t>
  </si>
  <si>
    <t>Tabela 1:</t>
  </si>
  <si>
    <t>Delovno aktivno prebivalstvo po področjih dejavnosti</t>
  </si>
  <si>
    <t>Stopnja registirane brezposelnosti</t>
  </si>
  <si>
    <t>Tabela 3:</t>
  </si>
  <si>
    <t>Novoprijavljene brezposelne osebe</t>
  </si>
  <si>
    <t>Tabela 5:</t>
  </si>
  <si>
    <t>Novoprijavljene brezposelne osebe po razlogih prijave</t>
  </si>
  <si>
    <t>Tabela 6:</t>
  </si>
  <si>
    <t>Odjavljene brezposelne osebe</t>
  </si>
  <si>
    <t>Tabela 7:</t>
  </si>
  <si>
    <t>Odjavljene brezposelne osebe po razlogih odjave</t>
  </si>
  <si>
    <t>Tabela 8:</t>
  </si>
  <si>
    <t>Kategorije registriranih brezposelnih oseb</t>
  </si>
  <si>
    <t>Tabela 9:</t>
  </si>
  <si>
    <t>Registrirane brezposelne osebe po starosti</t>
  </si>
  <si>
    <t>Tabela 10:</t>
  </si>
  <si>
    <t>Registrirane brezposelne osebe po ravni izobrazbe</t>
  </si>
  <si>
    <t>Registrirane brezposelne osebe po trajanju brezposelnosti</t>
  </si>
  <si>
    <t>Prejemniki denarnega nadomestila</t>
  </si>
  <si>
    <t>Tabela 4sr:</t>
  </si>
  <si>
    <t>Tabela 12: Registrirane brezposelne osebe po trajanju brezposelnosti, območne službe</t>
  </si>
  <si>
    <t>Tabela 11sr: Registrirane brezposelne osebe po ravni izobrazbe, statistične regije</t>
  </si>
  <si>
    <t>tretje stopnje (mag., dr.)</t>
  </si>
  <si>
    <t>Tabela 11: Registrirane brezposelne osebe po ravni izobrazbe, območne službe</t>
  </si>
  <si>
    <t>Tabela 10sr: Registrirane brezposelne osebe po starosti, statistične regije</t>
  </si>
  <si>
    <t>Tabela 10: Registrirane brezposelne osebe po starosti, območne službe</t>
  </si>
  <si>
    <t>Tabela 9sr: Kategorije registriranih brezposelnih oseb, statistične regije</t>
  </si>
  <si>
    <t>Tabela 9: Kategorije registriranih brezposelnih oseb, območne službe</t>
  </si>
  <si>
    <t>Tabela 8sr: Odjavljene brezposelne osebe po razlogih odjave, statistične regije</t>
  </si>
  <si>
    <t>Tabela 8: Odjavljene brezposelne osebe po razlogih odjave, območne službe</t>
  </si>
  <si>
    <t>Tabela 7: Odjavljene brezposelne osebe, območne službe</t>
  </si>
  <si>
    <t>Tabela 6sr: Novoprijavljene brezposelne osebe po razlogih prijave, statistične regije</t>
  </si>
  <si>
    <t>Tabela 6: Novoprijavljene brezposelne osebe po razlogih prijave, območne službe</t>
  </si>
  <si>
    <t>Tabela 5sr: Novoprijavljene brezposelne osebe, statistične regije</t>
  </si>
  <si>
    <t>Tabela 5: Novoprijavljene brezposelne osebe, območne službe</t>
  </si>
  <si>
    <t>Tabela 4: Registrirane brezposelne osebe, območne službe</t>
  </si>
  <si>
    <t>Razlika</t>
  </si>
  <si>
    <t>Tabela 4sr: Registrirane brezposelne osebe, statistične regije</t>
  </si>
  <si>
    <t>Registrirane brezposelne osebe</t>
  </si>
  <si>
    <t>Tabela 4:</t>
  </si>
  <si>
    <t>Tabela 11:</t>
  </si>
  <si>
    <t>Tabela 12:</t>
  </si>
  <si>
    <t>Tabela 13:</t>
  </si>
  <si>
    <t>Državljanstvo</t>
  </si>
  <si>
    <t>Reg. brezp.</t>
  </si>
  <si>
    <t>3+4+5</t>
  </si>
  <si>
    <t>6+7+8</t>
  </si>
  <si>
    <t>Statistična regija/</t>
  </si>
  <si>
    <t>osebe,</t>
  </si>
  <si>
    <t>stari</t>
  </si>
  <si>
    <t>stari 50</t>
  </si>
  <si>
    <t>OŠ ali</t>
  </si>
  <si>
    <t>srednješol.</t>
  </si>
  <si>
    <t>višje-, visoko-</t>
  </si>
  <si>
    <t>občina</t>
  </si>
  <si>
    <t>let ali več</t>
  </si>
  <si>
    <t>manj</t>
  </si>
  <si>
    <t>izobrazba</t>
  </si>
  <si>
    <t>šol. izobr.</t>
  </si>
  <si>
    <t>Apače</t>
  </si>
  <si>
    <t>Beltinci</t>
  </si>
  <si>
    <t>Cankova</t>
  </si>
  <si>
    <t>Črenšovci</t>
  </si>
  <si>
    <t>Dobrovnik</t>
  </si>
  <si>
    <t>Gornja Radgona</t>
  </si>
  <si>
    <t>Gornji Petrovci</t>
  </si>
  <si>
    <t>Grad</t>
  </si>
  <si>
    <t>Hodoš</t>
  </si>
  <si>
    <t>Kobilje</t>
  </si>
  <si>
    <t>Izvajanje Zakona o zaposlitveni rehabilitaciji in zaposlovanju invalidov</t>
  </si>
  <si>
    <t>Tabela 15:</t>
  </si>
  <si>
    <t>Tabela 18:</t>
  </si>
  <si>
    <t>Tabela 19:</t>
  </si>
  <si>
    <t>Tabela 20:</t>
  </si>
  <si>
    <t>Delovna dovoljenja po vrstah</t>
  </si>
  <si>
    <t>Tabela 21:</t>
  </si>
  <si>
    <t>Tabela 22:</t>
  </si>
  <si>
    <t>Delovna dovoljenja po državljanstvu</t>
  </si>
  <si>
    <t>Delovna dovoljenja po področjih dejavnosti</t>
  </si>
  <si>
    <t>Tabela 23:</t>
  </si>
  <si>
    <t>Državljani EU, ki so se zaposlili v Sloveniji</t>
  </si>
  <si>
    <t>Pregledi za kohezijski in statistične regije ter občine</t>
  </si>
  <si>
    <t>Tabela 24:</t>
  </si>
  <si>
    <t>Tabela 13sr:</t>
  </si>
  <si>
    <t>Tabela 5sr:</t>
  </si>
  <si>
    <t>Tabela 6sr:</t>
  </si>
  <si>
    <t>Tabela 7sr:</t>
  </si>
  <si>
    <t>Tabela 8sr:</t>
  </si>
  <si>
    <t>Tabela 9sr:</t>
  </si>
  <si>
    <t>Tabela 10sr:</t>
  </si>
  <si>
    <t>Tabela 11sr:</t>
  </si>
  <si>
    <t>Tabela 12sr:</t>
  </si>
  <si>
    <t>Število in struktura registrirane brezposelnosti, občine</t>
  </si>
  <si>
    <t>SKUPAJ</t>
  </si>
  <si>
    <t xml:space="preserve">vključeni v </t>
  </si>
  <si>
    <t>Novo</t>
  </si>
  <si>
    <t>CE</t>
  </si>
  <si>
    <t>KP</t>
  </si>
  <si>
    <t>KR</t>
  </si>
  <si>
    <t>LJ</t>
  </si>
  <si>
    <t>MB</t>
  </si>
  <si>
    <t>MS</t>
  </si>
  <si>
    <t>NG</t>
  </si>
  <si>
    <t>NM</t>
  </si>
  <si>
    <t>PT</t>
  </si>
  <si>
    <t>SE</t>
  </si>
  <si>
    <t>TR</t>
  </si>
  <si>
    <t>VE</t>
  </si>
  <si>
    <t>-</t>
  </si>
  <si>
    <t>UKREP/AKTIVNOST/PODAKTIVNOST</t>
  </si>
  <si>
    <t>Območne službe</t>
  </si>
  <si>
    <t>SKUPAJ APZ</t>
  </si>
  <si>
    <t>UKREP 1: USPOSABLJANJE IN IZOBRAŽEVANJE</t>
  </si>
  <si>
    <t>UKREP 3: SPODBUDE ZA ZAPOSLITEV</t>
  </si>
  <si>
    <t>UKREP 4: KREIRANJE NOVIH DELOVNIH MEST</t>
  </si>
  <si>
    <t>4.1.1.1. Javna dela</t>
  </si>
  <si>
    <t>dovoljenje za delo</t>
  </si>
  <si>
    <t>dovoljenje za zaposlitev</t>
  </si>
  <si>
    <t>izvajanje storitev brez del. dov.</t>
  </si>
  <si>
    <t>Delovna dovoljenja po OS sedeža delodajalca</t>
  </si>
  <si>
    <t>Laško</t>
  </si>
  <si>
    <t>Slovenske Konjice</t>
  </si>
  <si>
    <t>Šentjur</t>
  </si>
  <si>
    <t>Šmarje pri Jelšah</t>
  </si>
  <si>
    <t>Žalec</t>
  </si>
  <si>
    <t>Ilirska Bistrica</t>
  </si>
  <si>
    <t>Izola</t>
  </si>
  <si>
    <t>Piran</t>
  </si>
  <si>
    <t>Postojna</t>
  </si>
  <si>
    <t>Sežana</t>
  </si>
  <si>
    <t>Jesenice</t>
  </si>
  <si>
    <t>Radovljica</t>
  </si>
  <si>
    <t>Tržič</t>
  </si>
  <si>
    <t>Cerknica</t>
  </si>
  <si>
    <t>Domžale</t>
  </si>
  <si>
    <t>Grosuplje</t>
  </si>
  <si>
    <t>Kamnik</t>
  </si>
  <si>
    <t>Kočevje</t>
  </si>
  <si>
    <t>Logatec</t>
  </si>
  <si>
    <t>Ribnica</t>
  </si>
  <si>
    <t>Vrhnika</t>
  </si>
  <si>
    <t>Lenart</t>
  </si>
  <si>
    <t>Pesnica</t>
  </si>
  <si>
    <t>Ruše</t>
  </si>
  <si>
    <t>Slovenska Bistrica</t>
  </si>
  <si>
    <t>Lendava</t>
  </si>
  <si>
    <t>Ljutomer</t>
  </si>
  <si>
    <t>Ajdovščina</t>
  </si>
  <si>
    <t>Idrija</t>
  </si>
  <si>
    <t>Tolmin</t>
  </si>
  <si>
    <t>Črnomelj</t>
  </si>
  <si>
    <t>Metlika</t>
  </si>
  <si>
    <t>Ormož</t>
  </si>
  <si>
    <t>Brežice</t>
  </si>
  <si>
    <t>Krško</t>
  </si>
  <si>
    <t>Hrastnik</t>
  </si>
  <si>
    <t>Litija</t>
  </si>
  <si>
    <t>Dravograd</t>
  </si>
  <si>
    <t>Mozirje</t>
  </si>
  <si>
    <t>Radlje ob Dravi</t>
  </si>
  <si>
    <t>Ravne na Koroškem</t>
  </si>
  <si>
    <t>Slovenj Gradec</t>
  </si>
  <si>
    <t>Dolenske toplice</t>
  </si>
  <si>
    <t>Kostel</t>
  </si>
  <si>
    <t>Loški potok</t>
  </si>
  <si>
    <t>Mirna</t>
  </si>
  <si>
    <t>Mirna peč</t>
  </si>
  <si>
    <t>Mokronog-Trebelno</t>
  </si>
  <si>
    <t>Osilnica</t>
  </si>
  <si>
    <t>Semič</t>
  </si>
  <si>
    <t>Sodražica</t>
  </si>
  <si>
    <t>Straža</t>
  </si>
  <si>
    <t>Šentjernej</t>
  </si>
  <si>
    <t>Šentrupert</t>
  </si>
  <si>
    <t>Škocjan</t>
  </si>
  <si>
    <t>Šmarješke toplice</t>
  </si>
  <si>
    <t>Trebne</t>
  </si>
  <si>
    <t>Žužemberk</t>
  </si>
  <si>
    <t>Črna na Koroškem</t>
  </si>
  <si>
    <t>Mežica</t>
  </si>
  <si>
    <t>Mislinja</t>
  </si>
  <si>
    <t>Muta</t>
  </si>
  <si>
    <t>Podvelka</t>
  </si>
  <si>
    <t>Prevalje</t>
  </si>
  <si>
    <t>Ribnica na Pohorju</t>
  </si>
  <si>
    <t>Vuzenica</t>
  </si>
  <si>
    <t>Bloke</t>
  </si>
  <si>
    <t>Loška dolina</t>
  </si>
  <si>
    <t>Pivka</t>
  </si>
  <si>
    <t>Benedikt</t>
  </si>
  <si>
    <t>Cerkvenjak</t>
  </si>
  <si>
    <t>Cirkulane</t>
  </si>
  <si>
    <t>Destrnik</t>
  </si>
  <si>
    <t>Dornava</t>
  </si>
  <si>
    <t>Duplek</t>
  </si>
  <si>
    <t>Gorišnica</t>
  </si>
  <si>
    <t>Hajdina</t>
  </si>
  <si>
    <t>Hoče-Slivnica</t>
  </si>
  <si>
    <t>Juršinci</t>
  </si>
  <si>
    <t>Kidričevo</t>
  </si>
  <si>
    <t>Kungota</t>
  </si>
  <si>
    <t>Lovrenc na Pohorju</t>
  </si>
  <si>
    <t>Majšperk</t>
  </si>
  <si>
    <t>Makole</t>
  </si>
  <si>
    <t>Markovci</t>
  </si>
  <si>
    <t>Miklavž na Dravskem polju</t>
  </si>
  <si>
    <t>Oplotnica</t>
  </si>
  <si>
    <t>Podlehnik</t>
  </si>
  <si>
    <t>Poljčane</t>
  </si>
  <si>
    <t>Rače-Fram</t>
  </si>
  <si>
    <t>Selnica ob Dravi</t>
  </si>
  <si>
    <t>Središče ob Dravi</t>
  </si>
  <si>
    <t>Starše</t>
  </si>
  <si>
    <t>Sveta Ana</t>
  </si>
  <si>
    <t>Sveta Trojica v Slovenskih Goricah</t>
  </si>
  <si>
    <t>Sveti Andraž v Slovenskih Goricah</t>
  </si>
  <si>
    <t>Sveti Jurij v Slovenskih Goricah</t>
  </si>
  <si>
    <t>Sveti tomaž</t>
  </si>
  <si>
    <t>Šentilj</t>
  </si>
  <si>
    <t>Trnovska vas</t>
  </si>
  <si>
    <t>Videm</t>
  </si>
  <si>
    <t>Zavrč</t>
  </si>
  <si>
    <t>Žetale</t>
  </si>
  <si>
    <t>Križevci</t>
  </si>
  <si>
    <t>Kuzma</t>
  </si>
  <si>
    <t>Moravske toplice</t>
  </si>
  <si>
    <t>Odranci</t>
  </si>
  <si>
    <t>Puconci</t>
  </si>
  <si>
    <t>Radenci</t>
  </si>
  <si>
    <t>Razkrižje</t>
  </si>
  <si>
    <t>Rogašovci</t>
  </si>
  <si>
    <t>Sveti Jurijob Ščavnici</t>
  </si>
  <si>
    <t>Šalovci</t>
  </si>
  <si>
    <t>Tišina</t>
  </si>
  <si>
    <t>Turnišče</t>
  </si>
  <si>
    <t>Velika Polana</t>
  </si>
  <si>
    <t>Veržej</t>
  </si>
  <si>
    <t>Bistrica ob Sotli</t>
  </si>
  <si>
    <t>Braslovče</t>
  </si>
  <si>
    <t>Dobje</t>
  </si>
  <si>
    <t>Dobrna</t>
  </si>
  <si>
    <t>Gornji grad</t>
  </si>
  <si>
    <t>Kozje</t>
  </si>
  <si>
    <t>Ljubno</t>
  </si>
  <si>
    <t>Luče</t>
  </si>
  <si>
    <t>Nazarje</t>
  </si>
  <si>
    <t>Podčetrtek</t>
  </si>
  <si>
    <t>Polzela</t>
  </si>
  <si>
    <t>Prebold</t>
  </si>
  <si>
    <t>Radeče</t>
  </si>
  <si>
    <t>Rečica ob Savinji</t>
  </si>
  <si>
    <t>Rogaška Slatina</t>
  </si>
  <si>
    <t>Rogatec</t>
  </si>
  <si>
    <t>Solčava</t>
  </si>
  <si>
    <t>Šmartno ob Paki</t>
  </si>
  <si>
    <t>Šoštanj</t>
  </si>
  <si>
    <t>Štore</t>
  </si>
  <si>
    <t>Tabor</t>
  </si>
  <si>
    <t>Vitanje</t>
  </si>
  <si>
    <t>Vojnik</t>
  </si>
  <si>
    <t>Vransko</t>
  </si>
  <si>
    <t>Zreče</t>
  </si>
  <si>
    <t>Kostanjevica na Krki</t>
  </si>
  <si>
    <t>Zagorje ob Savi</t>
  </si>
  <si>
    <t>Bled</t>
  </si>
  <si>
    <t>Bohinj</t>
  </si>
  <si>
    <t>Cerklje na Gorenjskem</t>
  </si>
  <si>
    <t>Gorenja vas-Poljane</t>
  </si>
  <si>
    <t>Gorje</t>
  </si>
  <si>
    <t>Jezersko</t>
  </si>
  <si>
    <t>Kranjska gora</t>
  </si>
  <si>
    <t>Naklo</t>
  </si>
  <si>
    <t>Preddvor</t>
  </si>
  <si>
    <t>Šenčur</t>
  </si>
  <si>
    <t>Škofja loka</t>
  </si>
  <si>
    <t>Železniki</t>
  </si>
  <si>
    <t>Žiri</t>
  </si>
  <si>
    <t>Žirovnica</t>
  </si>
  <si>
    <t>Bovec</t>
  </si>
  <si>
    <t>Brda</t>
  </si>
  <si>
    <t>Cerkno</t>
  </si>
  <si>
    <t>Kanal</t>
  </si>
  <si>
    <t>Kobarid</t>
  </si>
  <si>
    <t>Miren-Kostanjevica</t>
  </si>
  <si>
    <t>Renče-Vogrsko</t>
  </si>
  <si>
    <t>Šempeter-Vrtojba</t>
  </si>
  <si>
    <t>Vipava</t>
  </si>
  <si>
    <t>Divača</t>
  </si>
  <si>
    <t>Hrpelje-Kozina</t>
  </si>
  <si>
    <t>Komen</t>
  </si>
  <si>
    <t>Borovnica</t>
  </si>
  <si>
    <t>Brezovica</t>
  </si>
  <si>
    <t>Dobrepolje</t>
  </si>
  <si>
    <t>Dobrova-Polhov Gradec</t>
  </si>
  <si>
    <t>Dol pri Ljubljani</t>
  </si>
  <si>
    <t>Horjul</t>
  </si>
  <si>
    <t>Ig</t>
  </si>
  <si>
    <t>Ivančna Gorica</t>
  </si>
  <si>
    <t>Komenda</t>
  </si>
  <si>
    <t>Log-Dragomer</t>
  </si>
  <si>
    <t>Lukovica</t>
  </si>
  <si>
    <t>Medvode</t>
  </si>
  <si>
    <t>Mengeš</t>
  </si>
  <si>
    <t>Moravče</t>
  </si>
  <si>
    <t>Škofljica</t>
  </si>
  <si>
    <t>Šmartno pri Litiji</t>
  </si>
  <si>
    <t>Trzin</t>
  </si>
  <si>
    <t>Velike Lašče</t>
  </si>
  <si>
    <t>Vodice</t>
  </si>
  <si>
    <t>Države EU</t>
  </si>
  <si>
    <t>Ostale države</t>
  </si>
  <si>
    <t>Ni podatka o dejavnosti</t>
  </si>
  <si>
    <t>strok., splošno izobr.</t>
  </si>
  <si>
    <t>tretje st. (mag., dr.)</t>
  </si>
  <si>
    <t>Ostalo</t>
  </si>
  <si>
    <t>Posavska</t>
  </si>
  <si>
    <t>Primorsko-notranjska</t>
  </si>
  <si>
    <t>Ankaran</t>
  </si>
  <si>
    <t>1.2.1.1. Programi formalnega izobraževanja</t>
  </si>
  <si>
    <t>Prosta delovna mesta</t>
  </si>
  <si>
    <t>Tabela 3: Prosta delovna mesta, območne službe</t>
  </si>
  <si>
    <t xml:space="preserve">Podatki se nanašajo na zakon o zaposlovanju in delu tujcev (ZZDT-1) in ne vključujejo podatkov o enotnih dovoljenjih </t>
  </si>
  <si>
    <t>za prebivanje in delo po zakonu o zaposlovanju, samozaposlovanju in delu tujcev (ZZSDT).</t>
  </si>
  <si>
    <t>ZRSZ nima več podatkov o vseh prostih delovnih mestih v državi, saj je dne 12. 4. 2013 pričel veljati Zakon o spremembah</t>
  </si>
  <si>
    <t xml:space="preserve">in dopolnitvah zakona o urejanju trga dela (ZUTD-A), ki je ukinil obvezno prijavo prostega delovnega mesta pri Zavodu. Delodajalci, </t>
  </si>
  <si>
    <t xml:space="preserve">ki ne sodijo v javni sektor ali niso gospodarske družbe v večinski lasti države, tako lahko objavo prostega delovnega mesta </t>
  </si>
  <si>
    <t>zagotovijo sami, o tem pa ZRSZ ne obveščajo.</t>
  </si>
  <si>
    <t>T Dejavnost gospodinjstev z zaposlenim hišnim osebjem;proizvodnja za lastno rabo</t>
  </si>
  <si>
    <t>Tabela 17:</t>
  </si>
  <si>
    <t>Tabela 24: Število in struktura registrirane brezposelnosti, občine</t>
  </si>
  <si>
    <t>Tabela 23: Državljani EU, EGP in Švicarske konfederacije, ki so se zaposlili v Sloveniji</t>
  </si>
  <si>
    <t>Tabela 22: Delovna dovoljenja po OS sedeža delodajalca</t>
  </si>
  <si>
    <t>Tabela 21: Delovna dovoljenja po področjih dejavnosti</t>
  </si>
  <si>
    <t>Tabela 20: Delovna dovoljenja po državljanstvu</t>
  </si>
  <si>
    <t>Tabela 19: Delovna dovoljenja po vrstah delovnega dovoljenja</t>
  </si>
  <si>
    <t>U Dejavnost eksteritorialnih org. in teles</t>
  </si>
  <si>
    <t>Število oseb</t>
  </si>
  <si>
    <t>Povprečje</t>
  </si>
  <si>
    <t>Predhodni mesec</t>
  </si>
  <si>
    <t>BO</t>
  </si>
  <si>
    <t>Kumulativa</t>
  </si>
  <si>
    <t>Mesec</t>
  </si>
  <si>
    <t>Mesec -1</t>
  </si>
  <si>
    <t>Mesec -2</t>
  </si>
  <si>
    <t>Leto</t>
  </si>
  <si>
    <t>Leto -1</t>
  </si>
  <si>
    <t>SURS, Prejemniki DN (-1 mesec)</t>
  </si>
  <si>
    <t>Avstrija</t>
  </si>
  <si>
    <t>Belgija</t>
  </si>
  <si>
    <t>Bolgarija</t>
  </si>
  <si>
    <t>Češka republika</t>
  </si>
  <si>
    <t>Estonija</t>
  </si>
  <si>
    <t>Finska</t>
  </si>
  <si>
    <t>Francija</t>
  </si>
  <si>
    <t>Grčija</t>
  </si>
  <si>
    <t>Irska</t>
  </si>
  <si>
    <t>Italija</t>
  </si>
  <si>
    <t>Latvija</t>
  </si>
  <si>
    <t>Litva</t>
  </si>
  <si>
    <t>Madžarska</t>
  </si>
  <si>
    <t>Nemčija</t>
  </si>
  <si>
    <t>Nizozemska</t>
  </si>
  <si>
    <t>Poljska</t>
  </si>
  <si>
    <t>Portugalska</t>
  </si>
  <si>
    <t>Romunija</t>
  </si>
  <si>
    <t>Slovaška</t>
  </si>
  <si>
    <t>Španija</t>
  </si>
  <si>
    <t>Švedska</t>
  </si>
  <si>
    <t>1.1.1.4. Lokalni programi neformalnega izobraževanja in usposabljanja</t>
  </si>
  <si>
    <t>Tabela 2: Stopnja registrirane brezposelnosti, območne službe</t>
  </si>
  <si>
    <t>Vir podatkov o delovno aktivnem prebivalstvu je Statistični urad RS (SURS).</t>
  </si>
  <si>
    <t xml:space="preserve">Izračun stopnje registrirane brezposelnosti po območnih službah pripravlja Zavod RS za zaposlovanje. </t>
  </si>
  <si>
    <t xml:space="preserve">Podatki o prostih delovnih mestih od januarja 2018, ko se je pričel uporabljati novi Pravilnik o načinu sporočanja podatkov o prostem </t>
  </si>
  <si>
    <t>s podatki iz prejšnjih let.</t>
  </si>
  <si>
    <t>delovnem mestu ali vrsti dela Zavodu RS za zaposlovanje, javni objavi ter postopku posredovanja zaposlitve, niso več primerljivi</t>
  </si>
  <si>
    <t>Avstralija</t>
  </si>
  <si>
    <t>Tabela 16:</t>
  </si>
  <si>
    <t>Severna Makedonija</t>
  </si>
  <si>
    <t>Tabela 13sr: Prejemniki denarnega nadomestila, statistične regije</t>
  </si>
  <si>
    <t>Bilateralni sporazum o zaposlovanju (BIH, Srbija)</t>
  </si>
  <si>
    <t>Bilateralni sporazum o zap. (BIH, Srbija)</t>
  </si>
  <si>
    <t xml:space="preserve">U Dejavnost eksteritorialnih organizacij in teles </t>
  </si>
  <si>
    <t>presežni delavec,</t>
  </si>
  <si>
    <t>1.1.4.6. UDM za osebe na področju mednarodne zaščite in tujce</t>
  </si>
  <si>
    <t>Malta</t>
  </si>
  <si>
    <t>Danska</t>
  </si>
  <si>
    <t xml:space="preserve">Število brezposelniI </t>
  </si>
  <si>
    <t>reIabilitacijski</t>
  </si>
  <si>
    <t>reIabilitacijo</t>
  </si>
  <si>
    <t>Ø 2021</t>
  </si>
  <si>
    <t>Ciper</t>
  </si>
  <si>
    <t>3.1.2.4. Hitrejši vstop mladih na trg dela</t>
  </si>
  <si>
    <t>Tabela 14: Izvajanje Zakona o zaposlitveni rehabilitaciji in zaposlovanju invalidov, območne službe</t>
  </si>
  <si>
    <t>Afganistan</t>
  </si>
  <si>
    <t>I-XII 22</t>
  </si>
  <si>
    <t>XII 22</t>
  </si>
  <si>
    <t>Ø 2022</t>
  </si>
  <si>
    <t>Moldavija, republika</t>
  </si>
  <si>
    <t>1.1.2.4. Projektno učenje mlajših odraslih (PUM-O+)</t>
  </si>
  <si>
    <t>4.1.1.3. Javna dela Pomoč v primeru elementarnih nesreč</t>
  </si>
  <si>
    <t>1.1.2.2. Vključitev oseb v podporne in razvojne programe</t>
  </si>
  <si>
    <t>1.1.5.4. Delovni preizkus</t>
  </si>
  <si>
    <t>I-XII 23</t>
  </si>
  <si>
    <t>XII 23</t>
  </si>
  <si>
    <t>Ø 2023</t>
  </si>
  <si>
    <t>Luksemburg</t>
  </si>
  <si>
    <t>Islandija</t>
  </si>
  <si>
    <t>Norveška</t>
  </si>
  <si>
    <t>Švica</t>
  </si>
  <si>
    <t>Nepal</t>
  </si>
  <si>
    <t>1.1.1.1. Neformalno izobraževanje in usposabljanje (NIU+)</t>
  </si>
  <si>
    <t>1.1.4.1. Usposabljanje na delovnem mestu (UDM+)</t>
  </si>
  <si>
    <t>1.1.4.2. UDM Usposabljamo lokalno</t>
  </si>
  <si>
    <t>1.1.1.2. Preverjanje in potrjevanje NPK</t>
  </si>
  <si>
    <t>3.1.1.9. Spodbujanje zaposlovanja – Zaposli.me+</t>
  </si>
  <si>
    <t>Južna Afrika</t>
  </si>
  <si>
    <t>Črna gora</t>
  </si>
  <si>
    <t>VIII 24</t>
  </si>
  <si>
    <t>IX 24</t>
  </si>
  <si>
    <t>X</t>
  </si>
  <si>
    <t>Indonezija</t>
  </si>
  <si>
    <t>X 24</t>
  </si>
  <si>
    <t>XI</t>
  </si>
  <si>
    <t>Tabela 7sr: Odjavljene brezposelne osebe, statistične regije</t>
  </si>
  <si>
    <t>Število novosklenjenih pogodb z osebo, december 2024</t>
  </si>
  <si>
    <t>Število novosklenjenih pogodb z osebo, januar-december 2024</t>
  </si>
  <si>
    <t>Število aktivnih pogodb z osebo, december 2024</t>
  </si>
  <si>
    <t>Število aktivnih pogodb z osebo konec decembra 2024</t>
  </si>
  <si>
    <t>XI 24</t>
  </si>
  <si>
    <t>XII</t>
  </si>
  <si>
    <t>Ø I-X 2024</t>
  </si>
  <si>
    <t>X 23</t>
  </si>
  <si>
    <t>Ø I-X 2023</t>
  </si>
  <si>
    <t>Tabela 15: Število novosklenjenih pogodb z osebo, december 2024, območne službe</t>
  </si>
  <si>
    <t>Tabela 16: Število novosklenjenih pogodb z osebo, januar-december 2024, območne službe</t>
  </si>
  <si>
    <t>Tabela 17: Število aktivnih pogodb z osebo, december 2024, območne službe</t>
  </si>
  <si>
    <t>Tabela 18: Število aktivnih pogodb z osebo konec december 2024, območne službe</t>
  </si>
  <si>
    <t>I-XII 24</t>
  </si>
  <si>
    <t>December 2024</t>
  </si>
  <si>
    <t>4.2.1.1. Učne delavnice+</t>
  </si>
  <si>
    <t>Tabela 14:</t>
  </si>
  <si>
    <t>Tabela 19a: Izdana soglasja k ED po vrstah soglasja</t>
  </si>
  <si>
    <t>Izdana soglasja</t>
  </si>
  <si>
    <t>Vrsta soglasja k</t>
  </si>
  <si>
    <t>enotnemu dovoljenju</t>
  </si>
  <si>
    <t>1. Soglasje za zaposlitev, samozaposlitev ali delo (osebno delovno dovoljenje)</t>
  </si>
  <si>
    <t>3. Soglasje za zaposlitev</t>
  </si>
  <si>
    <t>4. Soglasje k podaljšanju ED za namen zaposlitve</t>
  </si>
  <si>
    <t>5. Soglasje k pisni odobritvi na podlagi zaposlitve</t>
  </si>
  <si>
    <t>6. Soglasje k modri karti</t>
  </si>
  <si>
    <t>7. Soglasje za napotene delavce</t>
  </si>
  <si>
    <t>8. Soglasje za usposabljanje ali izpopolnjevanje</t>
  </si>
  <si>
    <t>9. Soglasje za individualne storitve</t>
  </si>
  <si>
    <t>10. Soglasje za zastopnika</t>
  </si>
  <si>
    <t>11. Soglasje za sezonsko delo</t>
  </si>
  <si>
    <t>Podatki se nanašajo na Zakon o zaposlovanju, samozaposlovanju in delu tujcev (ZZSDT, UL RS, 47/2015)</t>
  </si>
  <si>
    <t>z dne 1. 9. 2015, ki temelji na evropski direktivi.</t>
  </si>
  <si>
    <t>KOSOVO</t>
  </si>
  <si>
    <t>SEVERNA MAKEDONIJA</t>
  </si>
  <si>
    <t>INDIJA</t>
  </si>
  <si>
    <t>NEPAL</t>
  </si>
  <si>
    <t>SRBIJA</t>
  </si>
  <si>
    <t>BOSNA IN HERCEGOVINA</t>
  </si>
  <si>
    <t>TURČIJA</t>
  </si>
  <si>
    <t>FILIPINI</t>
  </si>
  <si>
    <t>RUSKA FEDERACIJA</t>
  </si>
  <si>
    <t>BANGLADEŠ</t>
  </si>
  <si>
    <t>KITAJSKA</t>
  </si>
  <si>
    <t>Podatki se nanašajo na izdana soglasja k enotnemu dovoljenju po  Zakonu o zaposlovanju, samozaposlovanju in delu tujcev (ZZSDT, UL RS, 47/2015),</t>
  </si>
  <si>
    <t>ki se uporablja od dne 1. 9. 2015.  ZZSDT temelji na evropski direktivi, enotno dovoljenje za prebivanje in delo pa tujcem iz tretjih držav omogoča vstop v našo državo ter začasno bivanje, zaposlitev in delo v Sloveniji.</t>
  </si>
  <si>
    <t>Tabela 21a: Izdana soglasja k ED po področjih dejavnosti</t>
  </si>
  <si>
    <t>U Dejavnost eksteritorialnih organizacij in teles</t>
  </si>
  <si>
    <t>Tabela 19a:</t>
  </si>
  <si>
    <t>Izdana soglasja po vrstah</t>
  </si>
  <si>
    <t>Tabela 20a:</t>
  </si>
  <si>
    <t>Izdana soglasja po državljanstvu</t>
  </si>
  <si>
    <t>Tabela 21a:</t>
  </si>
  <si>
    <t>Izdana soglasja po področjih dejavnosti</t>
  </si>
  <si>
    <t>I-XII 2024</t>
  </si>
  <si>
    <t>XII 2024</t>
  </si>
  <si>
    <t>I-XII 2023</t>
  </si>
  <si>
    <t>ČRNA GORA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</si>
</sst>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
    <numFmt numFmtId="166" formatCode="#,##0.0"/>
  </numFmts>
  <fonts count="28" x14ac:knownFonts="1">
    <font>
      <sz val="10"/>
      <name val="Arial CE"/>
      <charset val="238"/>
    </font>
    <font>
      <sz val="10"/>
      <color theme="1"/>
      <name val="Arial"/>
      <family val="2"/>
      <charset val="238"/>
    </font>
    <font>
      <sz val="10"/>
      <color theme="1"/>
      <name val="Arial"/>
      <family val="2"/>
      <charset val="238"/>
    </font>
    <font>
      <sz val="8"/>
      <name val="Arial CE"/>
      <charset val="238"/>
    </font>
    <font>
      <sz val="8"/>
      <name val="Arial"/>
      <family val="2"/>
      <charset val="238"/>
    </font>
    <font>
      <sz val="10"/>
      <name val="Arial"/>
      <family val="2"/>
      <charset val="238"/>
    </font>
    <font>
      <b/>
      <sz val="8"/>
      <color indexed="8"/>
      <name val="Arial"/>
      <family val="2"/>
      <charset val="238"/>
    </font>
    <font>
      <sz val="8"/>
      <color indexed="8"/>
      <name val="Arial"/>
      <family val="2"/>
      <charset val="238"/>
    </font>
    <font>
      <b/>
      <sz val="10"/>
      <color indexed="8"/>
      <name val="Arial"/>
      <family val="2"/>
      <charset val="238"/>
    </font>
    <font>
      <b/>
      <sz val="11"/>
      <color rgb="FFFF0000"/>
      <name val="Arial"/>
      <family val="2"/>
      <charset val="238"/>
    </font>
    <font>
      <b/>
      <sz val="8"/>
      <name val="Arial"/>
      <family val="2"/>
      <charset val="238"/>
    </font>
    <font>
      <b/>
      <u/>
      <sz val="8"/>
      <color indexed="8"/>
      <name val="Arial"/>
      <family val="2"/>
      <charset val="238"/>
    </font>
    <font>
      <sz val="11"/>
      <name val="Arial"/>
      <family val="2"/>
      <charset val="238"/>
    </font>
    <font>
      <u/>
      <sz val="10"/>
      <color theme="10"/>
      <name val="Arial CE"/>
      <charset val="238"/>
    </font>
    <font>
      <sz val="12"/>
      <name val="Arial CE"/>
      <charset val="238"/>
    </font>
    <font>
      <b/>
      <sz val="12"/>
      <name val="Arial CE"/>
      <charset val="238"/>
    </font>
    <font>
      <b/>
      <sz val="10"/>
      <name val="Arial"/>
      <family val="2"/>
      <charset val="238"/>
    </font>
    <font>
      <b/>
      <sz val="8"/>
      <color theme="9"/>
      <name val="Arial"/>
      <family val="2"/>
      <charset val="238"/>
    </font>
    <font>
      <b/>
      <u/>
      <sz val="8"/>
      <name val="Arial"/>
      <family val="2"/>
      <charset val="238"/>
    </font>
    <font>
      <u/>
      <sz val="8"/>
      <color theme="10"/>
      <name val="Arial"/>
      <family val="2"/>
      <charset val="238"/>
    </font>
    <font>
      <sz val="11"/>
      <name val="Arial CE"/>
      <charset val="238"/>
    </font>
    <font>
      <b/>
      <sz val="12"/>
      <color theme="1"/>
      <name val="Arial"/>
      <family val="2"/>
      <charset val="238"/>
    </font>
    <font>
      <b/>
      <sz val="10"/>
      <name val="Arial CE"/>
      <charset val="238"/>
    </font>
    <font>
      <b/>
      <sz val="8"/>
      <color rgb="FF000000"/>
      <name val="Arial"/>
      <family val="2"/>
      <charset val="238"/>
    </font>
    <font>
      <sz val="8"/>
      <color rgb="FF000000"/>
      <name val="Arial"/>
      <family val="2"/>
      <charset val="238"/>
    </font>
    <font>
      <u/>
      <sz val="10"/>
      <color rgb="FF0000FF"/>
      <name val="Arial CE"/>
      <charset val="238"/>
    </font>
    <font>
      <sz val="8"/>
      <color theme="1"/>
      <name val="Arial"/>
      <family val="2"/>
      <charset val="238"/>
    </font>
    <font>
      <sz val="9"/>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6" tint="0.79998168889431442"/>
      </patternFill>
    </fill>
  </fills>
  <borders count="45">
    <border>
      <left/>
      <right/>
      <top/>
      <bottom/>
      <diagonal/>
    </border>
    <border>
      <left style="thin">
        <color rgb="FF797777"/>
      </left>
      <right/>
      <top/>
      <bottom/>
      <diagonal/>
    </border>
    <border>
      <left/>
      <right style="thin">
        <color rgb="FF797777"/>
      </right>
      <top/>
      <bottom/>
      <diagonal/>
    </border>
    <border>
      <left style="thin">
        <color rgb="FF797777"/>
      </left>
      <right/>
      <top style="thin">
        <color rgb="FF339E35"/>
      </top>
      <bottom/>
      <diagonal/>
    </border>
    <border>
      <left style="thin">
        <color rgb="FF797777"/>
      </left>
      <right/>
      <top/>
      <bottom style="thin">
        <color rgb="FF339E35"/>
      </bottom>
      <diagonal/>
    </border>
    <border>
      <left/>
      <right/>
      <top/>
      <bottom style="thin">
        <color rgb="FF339E35"/>
      </bottom>
      <diagonal/>
    </border>
    <border>
      <left/>
      <right style="thin">
        <color rgb="FF797777"/>
      </right>
      <top/>
      <bottom style="thin">
        <color rgb="FF339E35"/>
      </bottom>
      <diagonal/>
    </border>
    <border>
      <left/>
      <right/>
      <top style="thin">
        <color rgb="FF339E35"/>
      </top>
      <bottom/>
      <diagonal/>
    </border>
    <border>
      <left/>
      <right style="thin">
        <color rgb="FF797777"/>
      </right>
      <top style="thin">
        <color rgb="FF339E35"/>
      </top>
      <bottom/>
      <diagonal/>
    </border>
    <border>
      <left style="thin">
        <color rgb="FF797777"/>
      </left>
      <right style="thin">
        <color rgb="FF797777"/>
      </right>
      <top style="thin">
        <color rgb="FF339E35"/>
      </top>
      <bottom/>
      <diagonal/>
    </border>
    <border>
      <left style="thin">
        <color rgb="FF797777"/>
      </left>
      <right style="thin">
        <color rgb="FF797777"/>
      </right>
      <top/>
      <bottom/>
      <diagonal/>
    </border>
    <border>
      <left style="thin">
        <color rgb="FF797777"/>
      </left>
      <right style="thin">
        <color rgb="FF797777"/>
      </right>
      <top/>
      <bottom style="thin">
        <color rgb="FF339E35"/>
      </bottom>
      <diagonal/>
    </border>
    <border>
      <left/>
      <right style="thin">
        <color theme="0" tint="-0.499984740745262"/>
      </right>
      <top style="thin">
        <color rgb="FF339E35"/>
      </top>
      <bottom/>
      <diagonal/>
    </border>
    <border>
      <left/>
      <right style="thin">
        <color theme="0" tint="-0.499984740745262"/>
      </right>
      <top/>
      <bottom/>
      <diagonal/>
    </border>
    <border>
      <left/>
      <right style="thin">
        <color theme="0" tint="-0.499984740745262"/>
      </right>
      <top/>
      <bottom style="thin">
        <color rgb="FF339E35"/>
      </bottom>
      <diagonal/>
    </border>
    <border>
      <left/>
      <right style="thin">
        <color indexed="64"/>
      </right>
      <top style="thin">
        <color rgb="FF339E35"/>
      </top>
      <bottom/>
      <diagonal/>
    </border>
    <border>
      <left/>
      <right style="thin">
        <color indexed="64"/>
      </right>
      <top/>
      <bottom/>
      <diagonal/>
    </border>
    <border>
      <left/>
      <right style="thin">
        <color indexed="64"/>
      </right>
      <top/>
      <bottom style="thin">
        <color rgb="FF339E35"/>
      </bottom>
      <diagonal/>
    </border>
    <border>
      <left style="thin">
        <color theme="0" tint="-0.499984740745262"/>
      </left>
      <right/>
      <top style="thin">
        <color rgb="FF339E35"/>
      </top>
      <bottom/>
      <diagonal/>
    </border>
    <border>
      <left style="thin">
        <color theme="0" tint="-0.499984740745262"/>
      </left>
      <right/>
      <top/>
      <bottom/>
      <diagonal/>
    </border>
    <border>
      <left style="thin">
        <color theme="0" tint="-0.499984740745262"/>
      </left>
      <right/>
      <top/>
      <bottom style="thin">
        <color rgb="FF339E35"/>
      </bottom>
      <diagonal/>
    </border>
    <border>
      <left style="thin">
        <color theme="1" tint="0.34998626667073579"/>
      </left>
      <right/>
      <top style="thin">
        <color rgb="FF339E35"/>
      </top>
      <bottom/>
      <diagonal/>
    </border>
    <border>
      <left style="thin">
        <color theme="1" tint="0.34998626667073579"/>
      </left>
      <right/>
      <top/>
      <bottom/>
      <diagonal/>
    </border>
    <border>
      <left style="thin">
        <color theme="1" tint="0.34998626667073579"/>
      </left>
      <right/>
      <top/>
      <bottom style="thin">
        <color rgb="FF339E35"/>
      </bottom>
      <diagonal/>
    </border>
    <border>
      <left/>
      <right style="thin">
        <color theme="1" tint="0.34998626667073579"/>
      </right>
      <top/>
      <bottom style="thin">
        <color rgb="FF339E35"/>
      </bottom>
      <diagonal/>
    </border>
    <border>
      <left/>
      <right style="thin">
        <color theme="1" tint="0.34998626667073579"/>
      </right>
      <top/>
      <bottom/>
      <diagonal/>
    </border>
    <border>
      <left/>
      <right style="thin">
        <color theme="1" tint="0.34998626667073579"/>
      </right>
      <top style="thin">
        <color rgb="FF339E35"/>
      </top>
      <bottom/>
      <diagonal/>
    </border>
    <border>
      <left style="thin">
        <color rgb="FF797777"/>
      </left>
      <right/>
      <top/>
      <bottom style="thin">
        <color theme="4"/>
      </bottom>
      <diagonal/>
    </border>
    <border>
      <left/>
      <right/>
      <top/>
      <bottom style="thin">
        <color theme="4"/>
      </bottom>
      <diagonal/>
    </border>
    <border>
      <left/>
      <right style="thin">
        <color rgb="FF797777"/>
      </right>
      <top/>
      <bottom style="thin">
        <color theme="4"/>
      </bottom>
      <diagonal/>
    </border>
    <border>
      <left/>
      <right style="thin">
        <color theme="0" tint="-0.499984740745262"/>
      </right>
      <top/>
      <bottom style="thin">
        <color theme="4"/>
      </bottom>
      <diagonal/>
    </border>
    <border>
      <left style="thin">
        <color rgb="FF797777"/>
      </left>
      <right/>
      <top style="thin">
        <color theme="4"/>
      </top>
      <bottom/>
      <diagonal/>
    </border>
    <border>
      <left/>
      <right/>
      <top style="thin">
        <color theme="4"/>
      </top>
      <bottom/>
      <diagonal/>
    </border>
    <border>
      <left style="thin">
        <color rgb="FF797777"/>
      </left>
      <right style="thin">
        <color rgb="FF797777"/>
      </right>
      <top/>
      <bottom style="thin">
        <color theme="4"/>
      </bottom>
      <diagonal/>
    </border>
    <border>
      <left style="thin">
        <color rgb="FF797777"/>
      </left>
      <right style="thin">
        <color rgb="FF797777"/>
      </right>
      <top style="thin">
        <color rgb="FF797777"/>
      </top>
      <bottom/>
      <diagonal/>
    </border>
    <border>
      <left/>
      <right/>
      <top style="thin">
        <color rgb="FF339E35"/>
      </top>
      <bottom style="thin">
        <color rgb="FF339E35"/>
      </bottom>
      <diagonal/>
    </border>
    <border>
      <left/>
      <right style="thin">
        <color rgb="FF797777"/>
      </right>
      <top style="thin">
        <color rgb="FF339E35"/>
      </top>
      <bottom style="thin">
        <color rgb="FF339E35"/>
      </bottom>
      <diagonal/>
    </border>
    <border>
      <left style="thin">
        <color rgb="FF797777"/>
      </left>
      <right/>
      <top style="thin">
        <color rgb="FF339E35"/>
      </top>
      <bottom style="thin">
        <color rgb="FF797777"/>
      </bottom>
      <diagonal/>
    </border>
    <border>
      <left/>
      <right/>
      <top style="thin">
        <color rgb="FF339E35"/>
      </top>
      <bottom style="thin">
        <color rgb="FF797777"/>
      </bottom>
      <diagonal/>
    </border>
    <border>
      <left style="thin">
        <color theme="5" tint="0.499984740745262"/>
      </left>
      <right/>
      <top style="thin">
        <color rgb="FF339E35"/>
      </top>
      <bottom/>
      <diagonal/>
    </border>
    <border>
      <left style="thin">
        <color theme="5" tint="0.499984740745262"/>
      </left>
      <right/>
      <top/>
      <bottom/>
      <diagonal/>
    </border>
    <border>
      <left style="thin">
        <color theme="5" tint="0.499984740745262"/>
      </left>
      <right/>
      <top/>
      <bottom style="thin">
        <color rgb="FF339E35"/>
      </bottom>
      <diagonal/>
    </border>
    <border>
      <left/>
      <right style="thin">
        <color theme="5" tint="0.499984740745262"/>
      </right>
      <top/>
      <bottom/>
      <diagonal/>
    </border>
    <border>
      <left style="thin">
        <color rgb="FF797777"/>
      </left>
      <right/>
      <top style="thin">
        <color rgb="FF339E35"/>
      </top>
      <bottom style="thin">
        <color rgb="FF339E35"/>
      </bottom>
      <diagonal/>
    </border>
    <border>
      <left/>
      <right/>
      <top style="thin">
        <color rgb="FF00B050"/>
      </top>
      <bottom/>
      <diagonal/>
    </border>
  </borders>
  <cellStyleXfs count="5">
    <xf numFmtId="0" fontId="0" fillId="0" borderId="0"/>
    <xf numFmtId="0" fontId="5" fillId="0" borderId="0"/>
    <xf numFmtId="0" fontId="13" fillId="0" borderId="0" applyNumberFormat="0" applyFill="0" applyBorder="0" applyAlignment="0" applyProtection="0"/>
    <xf numFmtId="0" fontId="2" fillId="0" borderId="0"/>
    <xf numFmtId="0" fontId="20" fillId="0" borderId="0"/>
  </cellStyleXfs>
  <cellXfs count="378">
    <xf numFmtId="0" fontId="0" fillId="0" borderId="0" xfId="0"/>
    <xf numFmtId="0" fontId="6" fillId="0" borderId="0" xfId="1" applyFont="1"/>
    <xf numFmtId="0" fontId="6" fillId="0" borderId="0" xfId="1" applyFont="1" applyFill="1" applyBorder="1" applyAlignment="1">
      <alignment horizontal="center" vertical="center"/>
    </xf>
    <xf numFmtId="165" fontId="7"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5" fontId="7" fillId="0" borderId="0" xfId="1" applyNumberFormat="1" applyFont="1" applyFill="1" applyBorder="1" applyAlignment="1">
      <alignment horizontal="right" vertical="center"/>
    </xf>
    <xf numFmtId="0" fontId="4" fillId="0" borderId="0" xfId="0" applyFont="1"/>
    <xf numFmtId="3" fontId="4" fillId="0" borderId="0" xfId="0" applyNumberFormat="1" applyFont="1"/>
    <xf numFmtId="165" fontId="4" fillId="0" borderId="0" xfId="0" applyNumberFormat="1" applyFont="1"/>
    <xf numFmtId="0" fontId="8" fillId="0" borderId="0" xfId="1" quotePrefix="1" applyFont="1" applyBorder="1" applyAlignment="1" applyProtection="1">
      <alignment horizontal="left"/>
      <protection locked="0"/>
    </xf>
    <xf numFmtId="0" fontId="4" fillId="0" borderId="0" xfId="0" applyFont="1" applyBorder="1"/>
    <xf numFmtId="0" fontId="6" fillId="0" borderId="0" xfId="1" applyFont="1" applyBorder="1" applyAlignment="1">
      <alignment horizontal="left" vertical="center"/>
    </xf>
    <xf numFmtId="3" fontId="7" fillId="0" borderId="1"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2" xfId="1" applyNumberFormat="1" applyFont="1" applyFill="1" applyBorder="1" applyAlignment="1">
      <alignment horizontal="right" vertical="center"/>
    </xf>
    <xf numFmtId="3" fontId="6" fillId="0" borderId="1" xfId="1" quotePrefix="1" applyNumberFormat="1" applyFont="1" applyFill="1" applyBorder="1" applyAlignment="1">
      <alignment horizontal="right" vertical="center"/>
    </xf>
    <xf numFmtId="3" fontId="6" fillId="0" borderId="0" xfId="1" quotePrefix="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164" fontId="7" fillId="0" borderId="0" xfId="1" applyNumberFormat="1" applyFont="1" applyFill="1" applyBorder="1" applyAlignment="1">
      <alignment horizontal="left" vertical="center" wrapText="1"/>
    </xf>
    <xf numFmtId="0" fontId="6" fillId="0" borderId="3" xfId="1" applyFont="1" applyFill="1" applyBorder="1" applyAlignment="1">
      <alignment horizontal="center"/>
    </xf>
    <xf numFmtId="0" fontId="6" fillId="0" borderId="5" xfId="1" applyFont="1" applyFill="1" applyBorder="1" applyAlignment="1">
      <alignment horizontal="center" vertical="center"/>
    </xf>
    <xf numFmtId="0" fontId="6" fillId="0" borderId="7" xfId="1" applyFont="1" applyBorder="1" applyAlignment="1">
      <alignment horizontal="left" vertical="center"/>
    </xf>
    <xf numFmtId="3" fontId="6" fillId="0" borderId="3" xfId="1" quotePrefix="1" applyNumberFormat="1" applyFont="1" applyFill="1" applyBorder="1" applyAlignment="1">
      <alignment horizontal="right" vertical="center"/>
    </xf>
    <xf numFmtId="3" fontId="6" fillId="0" borderId="7" xfId="1" quotePrefix="1" applyNumberFormat="1" applyFont="1" applyFill="1" applyBorder="1" applyAlignment="1">
      <alignment horizontal="right" vertical="center"/>
    </xf>
    <xf numFmtId="3" fontId="6" fillId="0" borderId="7" xfId="1" applyNumberFormat="1" applyFont="1" applyFill="1" applyBorder="1" applyAlignment="1">
      <alignment horizontal="right" vertical="center"/>
    </xf>
    <xf numFmtId="164" fontId="7" fillId="0" borderId="5" xfId="1" applyNumberFormat="1" applyFont="1" applyFill="1" applyBorder="1" applyAlignment="1">
      <alignment horizontal="left" vertical="center" wrapText="1"/>
    </xf>
    <xf numFmtId="3" fontId="7" fillId="0" borderId="4" xfId="1" applyNumberFormat="1" applyFont="1" applyFill="1" applyBorder="1" applyAlignment="1">
      <alignment horizontal="right" vertical="center"/>
    </xf>
    <xf numFmtId="3" fontId="7" fillId="0" borderId="5" xfId="1" applyNumberFormat="1" applyFont="1" applyFill="1" applyBorder="1" applyAlignment="1">
      <alignment horizontal="right" vertical="center"/>
    </xf>
    <xf numFmtId="3" fontId="7" fillId="0" borderId="6" xfId="1" applyNumberFormat="1" applyFont="1" applyFill="1" applyBorder="1" applyAlignment="1">
      <alignment horizontal="right" vertical="center"/>
    </xf>
    <xf numFmtId="0" fontId="6" fillId="0" borderId="7" xfId="1" applyFont="1" applyFill="1" applyBorder="1" applyAlignment="1">
      <alignment vertical="center"/>
    </xf>
    <xf numFmtId="0" fontId="6" fillId="0" borderId="8" xfId="1" applyFont="1" applyFill="1" applyBorder="1" applyAlignment="1">
      <alignment vertical="center"/>
    </xf>
    <xf numFmtId="0" fontId="6" fillId="0" borderId="10" xfId="1" applyFont="1" applyFill="1" applyBorder="1" applyAlignment="1">
      <alignment horizontal="center" vertical="center"/>
    </xf>
    <xf numFmtId="3" fontId="7" fillId="0" borderId="10" xfId="1" applyNumberFormat="1" applyFont="1" applyFill="1" applyBorder="1" applyAlignment="1">
      <alignment horizontal="right" vertical="center"/>
    </xf>
    <xf numFmtId="3" fontId="7" fillId="0" borderId="11" xfId="1" applyNumberFormat="1" applyFont="1" applyFill="1" applyBorder="1" applyAlignment="1">
      <alignment horizontal="right" vertical="center"/>
    </xf>
    <xf numFmtId="0" fontId="6" fillId="0" borderId="7" xfId="1" applyFont="1" applyFill="1" applyBorder="1" applyAlignment="1">
      <alignment horizontal="center"/>
    </xf>
    <xf numFmtId="0" fontId="6" fillId="0" borderId="0" xfId="1" applyFont="1" applyFill="1" applyBorder="1" applyAlignment="1">
      <alignment horizontal="center" vertical="center"/>
    </xf>
    <xf numFmtId="0" fontId="6" fillId="0" borderId="12" xfId="1" applyFont="1" applyFill="1" applyBorder="1" applyAlignment="1">
      <alignment horizontal="center"/>
    </xf>
    <xf numFmtId="0" fontId="6" fillId="0" borderId="13" xfId="1" applyFont="1" applyFill="1" applyBorder="1" applyAlignment="1">
      <alignment horizontal="center" vertical="center"/>
    </xf>
    <xf numFmtId="3" fontId="6" fillId="0" borderId="12" xfId="1" quotePrefix="1" applyNumberFormat="1" applyFont="1" applyFill="1" applyBorder="1" applyAlignment="1">
      <alignment horizontal="right" vertical="center"/>
    </xf>
    <xf numFmtId="3" fontId="6" fillId="0" borderId="13" xfId="1" quotePrefix="1" applyNumberFormat="1" applyFont="1" applyFill="1" applyBorder="1" applyAlignment="1">
      <alignment horizontal="right" vertical="center"/>
    </xf>
    <xf numFmtId="3" fontId="7" fillId="0" borderId="13"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0" fontId="9" fillId="0" borderId="0" xfId="0" applyFont="1"/>
    <xf numFmtId="164" fontId="7" fillId="0" borderId="0" xfId="1" applyNumberFormat="1" applyFont="1" applyFill="1" applyBorder="1" applyAlignment="1">
      <alignment horizontal="left" vertical="center" wrapText="1" indent="1"/>
    </xf>
    <xf numFmtId="0" fontId="6" fillId="0" borderId="0" xfId="1" applyFont="1" applyFill="1" applyBorder="1" applyAlignment="1">
      <alignment horizontal="center" vertical="center"/>
    </xf>
    <xf numFmtId="0" fontId="6" fillId="0" borderId="8" xfId="1" applyFont="1" applyFill="1" applyBorder="1" applyAlignment="1">
      <alignment horizontal="center"/>
    </xf>
    <xf numFmtId="165" fontId="7" fillId="0" borderId="5" xfId="1" applyNumberFormat="1" applyFont="1" applyFill="1" applyBorder="1" applyAlignment="1">
      <alignment horizontal="right"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8" xfId="1" applyFont="1" applyBorder="1" applyAlignment="1">
      <alignment vertical="center"/>
    </xf>
    <xf numFmtId="0" fontId="6" fillId="0" borderId="2" xfId="1" applyFont="1" applyBorder="1" applyAlignment="1">
      <alignment vertical="center"/>
    </xf>
    <xf numFmtId="0" fontId="6" fillId="0" borderId="8" xfId="1" applyFont="1" applyBorder="1" applyAlignment="1">
      <alignment vertical="center" wrapText="1"/>
    </xf>
    <xf numFmtId="0" fontId="6" fillId="0" borderId="2" xfId="1" applyFont="1" applyBorder="1" applyAlignment="1">
      <alignment vertical="center" wrapText="1"/>
    </xf>
    <xf numFmtId="3" fontId="6" fillId="0" borderId="21" xfId="1" quotePrefix="1" applyNumberFormat="1" applyFont="1" applyFill="1" applyBorder="1" applyAlignment="1">
      <alignment horizontal="right" vertical="center"/>
    </xf>
    <xf numFmtId="3" fontId="6" fillId="0" borderId="22" xfId="1" quotePrefix="1" applyNumberFormat="1" applyFont="1" applyFill="1" applyBorder="1" applyAlignment="1">
      <alignment horizontal="right" vertical="center"/>
    </xf>
    <xf numFmtId="3" fontId="7" fillId="0" borderId="22" xfId="1" applyNumberFormat="1" applyFont="1" applyFill="1" applyBorder="1" applyAlignment="1">
      <alignment horizontal="right" vertical="center"/>
    </xf>
    <xf numFmtId="3" fontId="7" fillId="0" borderId="23" xfId="1" applyNumberFormat="1" applyFont="1" applyFill="1" applyBorder="1" applyAlignment="1">
      <alignment horizontal="right" vertical="center"/>
    </xf>
    <xf numFmtId="3" fontId="6" fillId="0" borderId="9" xfId="1" quotePrefix="1" applyNumberFormat="1" applyFont="1" applyFill="1" applyBorder="1" applyAlignment="1">
      <alignment horizontal="right" vertical="center"/>
    </xf>
    <xf numFmtId="3" fontId="4" fillId="0" borderId="0" xfId="0" applyNumberFormat="1" applyFont="1" applyBorder="1"/>
    <xf numFmtId="3" fontId="6" fillId="0" borderId="10" xfId="1" quotePrefix="1" applyNumberFormat="1" applyFont="1" applyFill="1" applyBorder="1" applyAlignment="1">
      <alignment horizontal="right" vertical="center"/>
    </xf>
    <xf numFmtId="3" fontId="6" fillId="0" borderId="26" xfId="1" quotePrefix="1" applyNumberFormat="1" applyFont="1" applyFill="1" applyBorder="1" applyAlignment="1">
      <alignment horizontal="right" vertical="center"/>
    </xf>
    <xf numFmtId="3" fontId="6" fillId="0" borderId="25" xfId="1" quotePrefix="1" applyNumberFormat="1" applyFont="1" applyFill="1" applyBorder="1" applyAlignment="1">
      <alignment horizontal="right" vertical="center"/>
    </xf>
    <xf numFmtId="3" fontId="7" fillId="0" borderId="25" xfId="1" applyNumberFormat="1" applyFont="1" applyFill="1" applyBorder="1" applyAlignment="1">
      <alignment horizontal="right" vertical="center"/>
    </xf>
    <xf numFmtId="3" fontId="7" fillId="0" borderId="24" xfId="1" applyNumberFormat="1" applyFont="1" applyFill="1" applyBorder="1" applyAlignment="1">
      <alignment horizontal="right" vertical="center"/>
    </xf>
    <xf numFmtId="0" fontId="6" fillId="0" borderId="0" xfId="1" applyFont="1" applyBorder="1"/>
    <xf numFmtId="3" fontId="6" fillId="0" borderId="2" xfId="1" applyNumberFormat="1" applyFont="1" applyFill="1" applyBorder="1" applyAlignment="1">
      <alignment horizontal="right" vertical="center"/>
    </xf>
    <xf numFmtId="0" fontId="12" fillId="0" borderId="0" xfId="0" applyFont="1"/>
    <xf numFmtId="0" fontId="12" fillId="0" borderId="0" xfId="0" applyFont="1" applyBorder="1"/>
    <xf numFmtId="0" fontId="13" fillId="0" borderId="0" xfId="2"/>
    <xf numFmtId="0" fontId="14" fillId="0" borderId="0" xfId="0" applyFont="1"/>
    <xf numFmtId="164" fontId="6" fillId="0" borderId="0" xfId="1" applyNumberFormat="1" applyFont="1" applyFill="1" applyBorder="1" applyAlignment="1">
      <alignment horizontal="left" vertical="center" wrapText="1"/>
    </xf>
    <xf numFmtId="3" fontId="6" fillId="0" borderId="1" xfId="1" applyNumberFormat="1" applyFont="1" applyFill="1" applyBorder="1" applyAlignment="1">
      <alignment horizontal="right" vertical="center"/>
    </xf>
    <xf numFmtId="3" fontId="6" fillId="0" borderId="13"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6" fontId="6" fillId="0" borderId="3" xfId="1" quotePrefix="1" applyNumberFormat="1" applyFont="1" applyFill="1" applyBorder="1" applyAlignment="1">
      <alignment horizontal="right" vertical="center"/>
    </xf>
    <xf numFmtId="166" fontId="6" fillId="0" borderId="7" xfId="1" quotePrefix="1" applyNumberFormat="1" applyFont="1" applyFill="1" applyBorder="1" applyAlignment="1">
      <alignment horizontal="right" vertical="center"/>
    </xf>
    <xf numFmtId="166" fontId="6" fillId="0" borderId="7" xfId="1" applyNumberFormat="1" applyFont="1" applyFill="1" applyBorder="1" applyAlignment="1">
      <alignment horizontal="right" vertical="center"/>
    </xf>
    <xf numFmtId="166" fontId="6" fillId="0" borderId="1" xfId="1" quotePrefix="1" applyNumberFormat="1" applyFont="1" applyFill="1" applyBorder="1" applyAlignment="1">
      <alignment horizontal="right" vertical="center"/>
    </xf>
    <xf numFmtId="166" fontId="6" fillId="0" borderId="0" xfId="1" quotePrefix="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6" fontId="7" fillId="0" borderId="1"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166" fontId="7" fillId="0" borderId="4" xfId="1" applyNumberFormat="1" applyFont="1" applyFill="1" applyBorder="1" applyAlignment="1">
      <alignment horizontal="right" vertical="center"/>
    </xf>
    <xf numFmtId="166" fontId="7" fillId="0" borderId="5" xfId="1" applyNumberFormat="1" applyFont="1" applyFill="1" applyBorder="1" applyAlignment="1">
      <alignment horizontal="right" vertical="center"/>
    </xf>
    <xf numFmtId="0" fontId="6" fillId="0" borderId="0" xfId="1" applyFont="1" applyFill="1" applyBorder="1" applyAlignment="1">
      <alignment horizontal="left" vertical="center"/>
    </xf>
    <xf numFmtId="0" fontId="4" fillId="0" borderId="0" xfId="0" applyFont="1" applyAlignment="1">
      <alignment horizontal="left"/>
    </xf>
    <xf numFmtId="165" fontId="7" fillId="0" borderId="0" xfId="1" applyNumberFormat="1" applyFont="1" applyFill="1" applyBorder="1" applyAlignment="1">
      <alignment horizontal="left" vertical="center"/>
    </xf>
    <xf numFmtId="3" fontId="4" fillId="0" borderId="0" xfId="0" applyNumberFormat="1" applyFont="1" applyAlignment="1">
      <alignment horizontal="left"/>
    </xf>
    <xf numFmtId="165" fontId="4" fillId="0" borderId="0" xfId="0" applyNumberFormat="1" applyFont="1" applyAlignment="1">
      <alignment horizontal="left"/>
    </xf>
    <xf numFmtId="166" fontId="7" fillId="0" borderId="0" xfId="1" applyNumberFormat="1" applyFont="1" applyFill="1" applyBorder="1" applyAlignment="1">
      <alignment horizontal="left" vertical="center"/>
    </xf>
    <xf numFmtId="3" fontId="7" fillId="0" borderId="19" xfId="1" applyNumberFormat="1" applyFont="1" applyFill="1" applyBorder="1" applyAlignment="1">
      <alignment horizontal="right" vertical="center"/>
    </xf>
    <xf numFmtId="3" fontId="7" fillId="0" borderId="20" xfId="1" applyNumberFormat="1" applyFont="1" applyFill="1" applyBorder="1" applyAlignment="1">
      <alignment horizontal="right" vertical="center"/>
    </xf>
    <xf numFmtId="3" fontId="6" fillId="0" borderId="18" xfId="1" applyNumberFormat="1" applyFont="1" applyFill="1" applyBorder="1" applyAlignment="1">
      <alignment horizontal="right" vertical="center"/>
    </xf>
    <xf numFmtId="3" fontId="6" fillId="0" borderId="19" xfId="1" applyNumberFormat="1" applyFont="1" applyFill="1" applyBorder="1" applyAlignment="1">
      <alignment horizontal="right" vertical="center"/>
    </xf>
    <xf numFmtId="165" fontId="6" fillId="0" borderId="8" xfId="1" quotePrefix="1" applyNumberFormat="1" applyFont="1" applyFill="1" applyBorder="1" applyAlignment="1">
      <alignment horizontal="right" vertical="center"/>
    </xf>
    <xf numFmtId="165" fontId="6" fillId="0" borderId="2" xfId="1" quotePrefix="1" applyNumberFormat="1" applyFont="1" applyFill="1" applyBorder="1" applyAlignment="1">
      <alignment horizontal="right" vertical="center"/>
    </xf>
    <xf numFmtId="165" fontId="7" fillId="0" borderId="2" xfId="1" applyNumberFormat="1" applyFont="1" applyFill="1" applyBorder="1" applyAlignment="1">
      <alignment horizontal="right" vertical="center"/>
    </xf>
    <xf numFmtId="165" fontId="7" fillId="0" borderId="6" xfId="1" applyNumberFormat="1" applyFont="1" applyFill="1" applyBorder="1" applyAlignment="1">
      <alignment horizontal="right" vertical="center"/>
    </xf>
    <xf numFmtId="165" fontId="6" fillId="0" borderId="15" xfId="1" quotePrefix="1" applyNumberFormat="1" applyFont="1" applyFill="1" applyBorder="1" applyAlignment="1">
      <alignment horizontal="right" vertical="center"/>
    </xf>
    <xf numFmtId="165" fontId="6" fillId="0" borderId="16" xfId="1" quotePrefix="1" applyNumberFormat="1" applyFont="1" applyFill="1" applyBorder="1" applyAlignment="1">
      <alignment horizontal="right" vertical="center"/>
    </xf>
    <xf numFmtId="165" fontId="7" fillId="0" borderId="16" xfId="1" applyNumberFormat="1" applyFont="1" applyFill="1" applyBorder="1" applyAlignment="1">
      <alignment horizontal="right" vertical="center"/>
    </xf>
    <xf numFmtId="165" fontId="7" fillId="0" borderId="17" xfId="1" applyNumberFormat="1" applyFont="1" applyFill="1" applyBorder="1" applyAlignment="1">
      <alignment horizontal="right" vertical="center"/>
    </xf>
    <xf numFmtId="165" fontId="6" fillId="0" borderId="7" xfId="1" applyNumberFormat="1" applyFont="1" applyFill="1" applyBorder="1" applyAlignment="1">
      <alignment horizontal="right" vertical="center"/>
    </xf>
    <xf numFmtId="166" fontId="6" fillId="0" borderId="8" xfId="1" quotePrefix="1" applyNumberFormat="1" applyFont="1" applyFill="1" applyBorder="1" applyAlignment="1">
      <alignment horizontal="right" vertical="center"/>
    </xf>
    <xf numFmtId="166" fontId="6" fillId="0" borderId="2" xfId="1" quotePrefix="1" applyNumberFormat="1" applyFont="1" applyFill="1" applyBorder="1" applyAlignment="1">
      <alignment horizontal="right" vertical="center"/>
    </xf>
    <xf numFmtId="166" fontId="7" fillId="0" borderId="2" xfId="1" applyNumberFormat="1" applyFont="1" applyFill="1" applyBorder="1" applyAlignment="1">
      <alignment horizontal="right" vertical="center"/>
    </xf>
    <xf numFmtId="166" fontId="7" fillId="0" borderId="6"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indent="1"/>
    </xf>
    <xf numFmtId="3" fontId="7" fillId="0" borderId="27" xfId="1" applyNumberFormat="1" applyFont="1" applyFill="1" applyBorder="1" applyAlignment="1">
      <alignment horizontal="right" vertical="center"/>
    </xf>
    <xf numFmtId="3" fontId="7" fillId="0" borderId="28" xfId="1" applyNumberFormat="1" applyFont="1" applyFill="1" applyBorder="1" applyAlignment="1">
      <alignment horizontal="right" vertical="center"/>
    </xf>
    <xf numFmtId="3" fontId="7" fillId="0" borderId="30" xfId="1" applyNumberFormat="1" applyFont="1" applyFill="1" applyBorder="1" applyAlignment="1">
      <alignment horizontal="right" vertical="center"/>
    </xf>
    <xf numFmtId="166" fontId="7" fillId="0" borderId="2" xfId="1" quotePrefix="1" applyNumberFormat="1" applyFont="1" applyFill="1" applyBorder="1" applyAlignment="1">
      <alignment horizontal="right" vertical="center"/>
    </xf>
    <xf numFmtId="166" fontId="6" fillId="0" borderId="15" xfId="1" quotePrefix="1" applyNumberFormat="1" applyFont="1" applyFill="1" applyBorder="1" applyAlignment="1">
      <alignment horizontal="right" vertical="center"/>
    </xf>
    <xf numFmtId="166" fontId="6" fillId="0" borderId="16" xfId="1" quotePrefix="1" applyNumberFormat="1" applyFont="1" applyFill="1" applyBorder="1" applyAlignment="1">
      <alignment horizontal="right" vertical="center"/>
    </xf>
    <xf numFmtId="166" fontId="7" fillId="0" borderId="16" xfId="1" applyNumberFormat="1" applyFont="1" applyFill="1" applyBorder="1" applyAlignment="1">
      <alignment horizontal="right" vertical="center"/>
    </xf>
    <xf numFmtId="166" fontId="7" fillId="0" borderId="17" xfId="1" applyNumberFormat="1" applyFont="1" applyFill="1" applyBorder="1" applyAlignment="1">
      <alignment horizontal="right" vertical="center"/>
    </xf>
    <xf numFmtId="165" fontId="6" fillId="0" borderId="2" xfId="1" applyNumberFormat="1" applyFont="1" applyFill="1" applyBorder="1" applyAlignment="1">
      <alignment horizontal="right" vertical="center"/>
    </xf>
    <xf numFmtId="0" fontId="6" fillId="0" borderId="3" xfId="1" applyFont="1" applyFill="1" applyBorder="1" applyAlignment="1">
      <alignment vertical="center"/>
    </xf>
    <xf numFmtId="0" fontId="6" fillId="0" borderId="2" xfId="1" applyFont="1" applyBorder="1" applyAlignment="1">
      <alignment horizontal="center" vertical="center" wrapText="1"/>
    </xf>
    <xf numFmtId="166" fontId="6" fillId="0" borderId="2" xfId="1" applyNumberFormat="1" applyFont="1" applyFill="1" applyBorder="1" applyAlignment="1">
      <alignment horizontal="right" vertical="center"/>
    </xf>
    <xf numFmtId="0" fontId="15" fillId="0" borderId="0" xfId="0" applyFont="1"/>
    <xf numFmtId="0" fontId="16" fillId="0" borderId="0" xfId="1" quotePrefix="1" applyFont="1" applyBorder="1" applyAlignment="1" applyProtection="1">
      <alignment horizontal="left"/>
      <protection locked="0"/>
    </xf>
    <xf numFmtId="0" fontId="4" fillId="0" borderId="0" xfId="0" applyNumberFormat="1" applyFont="1" applyBorder="1"/>
    <xf numFmtId="0" fontId="17" fillId="0" borderId="0" xfId="1" applyFont="1"/>
    <xf numFmtId="0" fontId="13" fillId="0" borderId="0" xfId="2" quotePrefix="1" applyBorder="1" applyAlignment="1" applyProtection="1">
      <alignment horizontal="right"/>
      <protection locked="0"/>
    </xf>
    <xf numFmtId="166" fontId="6" fillId="0" borderId="8"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xf>
    <xf numFmtId="166" fontId="7" fillId="0" borderId="27" xfId="1" applyNumberFormat="1" applyFont="1" applyFill="1" applyBorder="1" applyAlignment="1">
      <alignment horizontal="right" vertical="center"/>
    </xf>
    <xf numFmtId="166" fontId="7" fillId="0" borderId="28" xfId="1" applyNumberFormat="1" applyFont="1" applyFill="1" applyBorder="1" applyAlignment="1">
      <alignment horizontal="right" vertical="center"/>
    </xf>
    <xf numFmtId="166" fontId="7" fillId="0" borderId="29" xfId="1" applyNumberFormat="1" applyFont="1" applyFill="1" applyBorder="1" applyAlignment="1">
      <alignment horizontal="right" vertical="center"/>
    </xf>
    <xf numFmtId="3" fontId="4" fillId="0" borderId="0" xfId="0" applyNumberFormat="1" applyFont="1" applyAlignment="1">
      <alignment vertical="center"/>
    </xf>
    <xf numFmtId="3" fontId="7" fillId="0" borderId="0" xfId="1" applyNumberFormat="1" applyFont="1" applyFill="1" applyBorder="1" applyAlignment="1">
      <alignment vertical="center"/>
    </xf>
    <xf numFmtId="3" fontId="7" fillId="0" borderId="28" xfId="1" applyNumberFormat="1" applyFont="1" applyFill="1" applyBorder="1" applyAlignment="1">
      <alignment vertical="center"/>
    </xf>
    <xf numFmtId="0" fontId="10" fillId="0" borderId="0" xfId="0" applyFont="1" applyFill="1" applyBorder="1"/>
    <xf numFmtId="0" fontId="10" fillId="0" borderId="28" xfId="0" applyNumberFormat="1" applyFont="1" applyFill="1" applyBorder="1" applyAlignment="1">
      <alignment horizontal="center"/>
    </xf>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2"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6" fillId="0" borderId="0" xfId="1" applyFont="1" applyFill="1" applyBorder="1" applyAlignment="1">
      <alignment horizontal="center" vertical="center"/>
    </xf>
    <xf numFmtId="0" fontId="11" fillId="0" borderId="0" xfId="1" applyFont="1" applyFill="1" applyBorder="1" applyAlignment="1">
      <alignment horizontal="right"/>
    </xf>
    <xf numFmtId="0" fontId="6" fillId="0" borderId="13" xfId="1" applyFont="1" applyFill="1" applyBorder="1" applyAlignment="1">
      <alignment horizontal="right" vertical="center"/>
    </xf>
    <xf numFmtId="0" fontId="18" fillId="0" borderId="0" xfId="1" applyFont="1" applyFill="1" applyBorder="1" applyAlignment="1">
      <alignment horizontal="right"/>
    </xf>
    <xf numFmtId="0" fontId="11" fillId="0" borderId="1" xfId="1" applyFont="1" applyFill="1" applyBorder="1" applyAlignment="1">
      <alignment horizontal="right"/>
    </xf>
    <xf numFmtId="0" fontId="11" fillId="0" borderId="2" xfId="1" applyFont="1" applyFill="1" applyBorder="1" applyAlignment="1">
      <alignment horizontal="right"/>
    </xf>
    <xf numFmtId="3" fontId="6" fillId="0" borderId="0" xfId="1" applyNumberFormat="1" applyFont="1" applyFill="1" applyBorder="1" applyAlignment="1">
      <alignment vertical="center"/>
    </xf>
    <xf numFmtId="0" fontId="18" fillId="0" borderId="1" xfId="1" applyFont="1" applyFill="1" applyBorder="1" applyAlignment="1">
      <alignment horizontal="right"/>
    </xf>
    <xf numFmtId="166" fontId="6" fillId="0" borderId="16" xfId="1" applyNumberFormat="1" applyFont="1" applyFill="1" applyBorder="1" applyAlignment="1">
      <alignment horizontal="right" vertical="center"/>
    </xf>
    <xf numFmtId="3" fontId="6" fillId="0" borderId="22" xfId="1" applyNumberFormat="1" applyFont="1" applyFill="1" applyBorder="1" applyAlignment="1">
      <alignment horizontal="right" vertical="center"/>
    </xf>
    <xf numFmtId="165" fontId="6" fillId="0" borderId="16" xfId="1" applyNumberFormat="1" applyFont="1" applyFill="1" applyBorder="1" applyAlignment="1">
      <alignment horizontal="right" vertical="center"/>
    </xf>
    <xf numFmtId="0" fontId="19" fillId="0" borderId="0" xfId="2" applyFont="1"/>
    <xf numFmtId="0" fontId="6" fillId="0" borderId="0" xfId="1" applyFont="1" applyBorder="1" applyAlignment="1">
      <alignment vertical="center"/>
    </xf>
    <xf numFmtId="0" fontId="6" fillId="0" borderId="34" xfId="1" applyFont="1" applyFill="1" applyBorder="1" applyAlignment="1">
      <alignment horizontal="center" vertical="center"/>
    </xf>
    <xf numFmtId="0" fontId="6" fillId="0" borderId="0" xfId="1" applyFont="1" applyBorder="1" applyAlignment="1">
      <alignment horizontal="center" vertical="center"/>
    </xf>
    <xf numFmtId="3" fontId="6" fillId="0" borderId="10" xfId="1" applyNumberFormat="1" applyFont="1" applyFill="1" applyBorder="1" applyAlignment="1">
      <alignment horizontal="right" vertical="center"/>
    </xf>
    <xf numFmtId="164" fontId="6" fillId="0" borderId="28" xfId="1" applyNumberFormat="1" applyFont="1" applyFill="1" applyBorder="1" applyAlignment="1">
      <alignment horizontal="left" vertical="center" wrapText="1"/>
    </xf>
    <xf numFmtId="164" fontId="6" fillId="0" borderId="0" xfId="1" applyNumberFormat="1" applyFont="1" applyFill="1" applyBorder="1" applyAlignment="1">
      <alignment vertical="center" wrapText="1"/>
    </xf>
    <xf numFmtId="0" fontId="13" fillId="0" borderId="0" xfId="2" quotePrefix="1" applyAlignment="1">
      <alignment horizontal="right"/>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right" vertical="center"/>
    </xf>
    <xf numFmtId="0" fontId="6" fillId="0" borderId="8" xfId="1" applyFont="1" applyFill="1" applyBorder="1" applyAlignment="1">
      <alignment horizontal="center" vertical="center"/>
    </xf>
    <xf numFmtId="0" fontId="6" fillId="0" borderId="4" xfId="1" applyFont="1" applyFill="1" applyBorder="1" applyAlignment="1">
      <alignment horizontal="right" vertical="center"/>
    </xf>
    <xf numFmtId="0" fontId="6" fillId="0" borderId="5" xfId="1" applyFont="1" applyFill="1" applyBorder="1" applyAlignment="1">
      <alignment horizontal="right" vertical="center"/>
    </xf>
    <xf numFmtId="0" fontId="6" fillId="0" borderId="6" xfId="1" applyFont="1" applyFill="1" applyBorder="1" applyAlignment="1">
      <alignment horizontal="right" vertical="center"/>
    </xf>
    <xf numFmtId="0" fontId="6" fillId="0" borderId="36" xfId="1" applyFont="1" applyBorder="1" applyAlignment="1">
      <alignment horizontal="center" vertical="center"/>
    </xf>
    <xf numFmtId="0" fontId="6" fillId="0" borderId="4" xfId="1" applyFont="1" applyFill="1" applyBorder="1" applyAlignment="1">
      <alignment horizontal="right" vertical="top"/>
    </xf>
    <xf numFmtId="0" fontId="6" fillId="0" borderId="6" xfId="1" applyFont="1" applyFill="1" applyBorder="1" applyAlignment="1">
      <alignment horizontal="right" vertical="top"/>
    </xf>
    <xf numFmtId="0" fontId="6" fillId="0" borderId="3" xfId="1" applyFont="1" applyFill="1" applyBorder="1" applyAlignment="1"/>
    <xf numFmtId="0" fontId="6" fillId="0" borderId="7" xfId="1" applyFont="1" applyFill="1" applyBorder="1" applyAlignment="1"/>
    <xf numFmtId="0" fontId="10" fillId="0" borderId="4" xfId="1" applyFont="1" applyFill="1" applyBorder="1" applyAlignment="1">
      <alignment horizontal="right" vertical="center"/>
    </xf>
    <xf numFmtId="0" fontId="10" fillId="0" borderId="5" xfId="1" applyFont="1" applyFill="1" applyBorder="1" applyAlignment="1">
      <alignment horizontal="right" vertical="center"/>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Fill="1" applyBorder="1" applyAlignment="1">
      <alignment horizontal="center" vertical="center"/>
    </xf>
    <xf numFmtId="0" fontId="6" fillId="0" borderId="8" xfId="1" applyFont="1" applyFill="1" applyBorder="1" applyAlignment="1"/>
    <xf numFmtId="0" fontId="6" fillId="0" borderId="11" xfId="1" applyFont="1" applyFill="1" applyBorder="1" applyAlignment="1">
      <alignment horizontal="right" vertical="center"/>
    </xf>
    <xf numFmtId="0" fontId="6" fillId="0" borderId="24" xfId="1" applyFont="1" applyFill="1" applyBorder="1" applyAlignment="1">
      <alignment horizontal="right" vertical="center"/>
    </xf>
    <xf numFmtId="0" fontId="6" fillId="0" borderId="1" xfId="1" applyFont="1" applyFill="1" applyBorder="1" applyAlignment="1">
      <alignment horizontal="center" wrapText="1"/>
    </xf>
    <xf numFmtId="0" fontId="6" fillId="0" borderId="0" xfId="1" applyFont="1" applyFill="1" applyBorder="1" applyAlignment="1">
      <alignment horizontal="center" wrapText="1"/>
    </xf>
    <xf numFmtId="0" fontId="10" fillId="0" borderId="0" xfId="0" applyFont="1" applyBorder="1" applyAlignment="1">
      <alignment horizontal="center" vertical="center"/>
    </xf>
    <xf numFmtId="0" fontId="6" fillId="0" borderId="5" xfId="1" applyFont="1" applyBorder="1" applyAlignment="1">
      <alignment horizontal="center" vertical="center"/>
    </xf>
    <xf numFmtId="0" fontId="6" fillId="0" borderId="11" xfId="1" applyFont="1" applyFill="1" applyBorder="1" applyAlignment="1">
      <alignment horizontal="center" vertical="center"/>
    </xf>
    <xf numFmtId="0" fontId="6" fillId="0" borderId="7" xfId="1" applyFont="1" applyBorder="1" applyAlignment="1">
      <alignment vertical="center"/>
    </xf>
    <xf numFmtId="0" fontId="4" fillId="0" borderId="0" xfId="0" applyFont="1" applyAlignment="1">
      <alignment wrapText="1"/>
    </xf>
    <xf numFmtId="3" fontId="0" fillId="0" borderId="0" xfId="0" applyNumberFormat="1"/>
    <xf numFmtId="0" fontId="10" fillId="0" borderId="6" xfId="1" applyFont="1" applyFill="1" applyBorder="1" applyAlignment="1">
      <alignment horizontal="right" vertical="center"/>
    </xf>
    <xf numFmtId="3" fontId="10" fillId="0" borderId="3" xfId="1" quotePrefix="1" applyNumberFormat="1" applyFont="1" applyFill="1" applyBorder="1" applyAlignment="1">
      <alignment horizontal="right" vertical="center"/>
    </xf>
    <xf numFmtId="3" fontId="10" fillId="0" borderId="7" xfId="1" quotePrefix="1" applyNumberFormat="1" applyFont="1" applyFill="1" applyBorder="1" applyAlignment="1">
      <alignment horizontal="right" vertical="center"/>
    </xf>
    <xf numFmtId="3" fontId="10" fillId="0" borderId="8" xfId="1" quotePrefix="1" applyNumberFormat="1" applyFont="1" applyFill="1" applyBorder="1" applyAlignment="1">
      <alignment horizontal="right" vertical="center"/>
    </xf>
    <xf numFmtId="3" fontId="10" fillId="0" borderId="1" xfId="1" quotePrefix="1" applyNumberFormat="1" applyFont="1" applyFill="1" applyBorder="1" applyAlignment="1">
      <alignment horizontal="right" vertical="center"/>
    </xf>
    <xf numFmtId="3" fontId="10" fillId="0" borderId="0" xfId="1" quotePrefix="1" applyNumberFormat="1" applyFont="1" applyFill="1" applyBorder="1" applyAlignment="1">
      <alignment horizontal="right" vertical="center"/>
    </xf>
    <xf numFmtId="3" fontId="10" fillId="0" borderId="2" xfId="1" quotePrefix="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27" xfId="1" applyNumberFormat="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166" fontId="10" fillId="0" borderId="7" xfId="1" quotePrefix="1" applyNumberFormat="1" applyFont="1" applyFill="1" applyBorder="1" applyAlignment="1">
      <alignment horizontal="right" vertical="center"/>
    </xf>
    <xf numFmtId="166" fontId="10" fillId="0" borderId="0" xfId="1" quotePrefix="1" applyNumberFormat="1" applyFont="1" applyFill="1" applyBorder="1" applyAlignment="1">
      <alignment horizontal="right" vertical="center"/>
    </xf>
    <xf numFmtId="3" fontId="10"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66" fontId="4" fillId="0" borderId="28" xfId="1" applyNumberFormat="1" applyFont="1" applyFill="1" applyBorder="1" applyAlignment="1">
      <alignment horizontal="right" vertical="center"/>
    </xf>
    <xf numFmtId="3" fontId="10" fillId="0" borderId="1" xfId="1" applyNumberFormat="1" applyFont="1" applyFill="1" applyBorder="1" applyAlignment="1">
      <alignment horizontal="right" vertical="center"/>
    </xf>
    <xf numFmtId="0" fontId="6" fillId="0" borderId="0" xfId="1" applyFont="1" applyFill="1" applyBorder="1" applyAlignment="1">
      <alignment vertical="center"/>
    </xf>
    <xf numFmtId="3" fontId="6" fillId="0" borderId="0" xfId="1" applyNumberFormat="1" applyFont="1" applyFill="1" applyBorder="1" applyAlignment="1">
      <alignment horizontal="center" vertical="center"/>
    </xf>
    <xf numFmtId="0" fontId="4" fillId="0" borderId="28" xfId="0" applyNumberFormat="1" applyFont="1" applyFill="1" applyBorder="1" applyAlignment="1">
      <alignment horizontal="left" vertical="center" wrapText="1"/>
    </xf>
    <xf numFmtId="3" fontId="4" fillId="0" borderId="10" xfId="0" applyNumberFormat="1" applyFont="1" applyBorder="1" applyAlignment="1">
      <alignment vertical="center"/>
    </xf>
    <xf numFmtId="3" fontId="4" fillId="0" borderId="0" xfId="0" applyNumberFormat="1" applyFont="1" applyBorder="1" applyAlignment="1">
      <alignment vertical="center"/>
    </xf>
    <xf numFmtId="3" fontId="10" fillId="0" borderId="33" xfId="0" applyNumberFormat="1" applyFont="1" applyBorder="1" applyAlignment="1">
      <alignment vertical="center"/>
    </xf>
    <xf numFmtId="3" fontId="10" fillId="0" borderId="28" xfId="0" applyNumberFormat="1" applyFont="1" applyBorder="1" applyAlignment="1">
      <alignment vertical="center"/>
    </xf>
    <xf numFmtId="165" fontId="7" fillId="0" borderId="0" xfId="1" applyNumberFormat="1" applyFont="1" applyFill="1" applyBorder="1" applyAlignment="1">
      <alignment vertical="center"/>
    </xf>
    <xf numFmtId="166" fontId="7" fillId="0" borderId="0" xfId="1" applyNumberFormat="1" applyFont="1" applyFill="1" applyBorder="1" applyAlignment="1">
      <alignment vertical="center"/>
    </xf>
    <xf numFmtId="0" fontId="4" fillId="0" borderId="0" xfId="0" applyFont="1" applyAlignment="1"/>
    <xf numFmtId="0" fontId="12" fillId="0" borderId="0" xfId="0" applyFont="1" applyAlignment="1">
      <alignment wrapText="1"/>
    </xf>
    <xf numFmtId="0" fontId="0" fillId="0" borderId="0" xfId="0"/>
    <xf numFmtId="3" fontId="6" fillId="0" borderId="39" xfId="1" quotePrefix="1" applyNumberFormat="1" applyFont="1" applyFill="1" applyBorder="1" applyAlignment="1">
      <alignment horizontal="right" vertical="center"/>
    </xf>
    <xf numFmtId="3" fontId="6" fillId="0" borderId="40" xfId="1" quotePrefix="1" applyNumberFormat="1" applyFont="1" applyFill="1" applyBorder="1" applyAlignment="1">
      <alignment horizontal="right" vertical="center"/>
    </xf>
    <xf numFmtId="3" fontId="7" fillId="0" borderId="40" xfId="1" applyNumberFormat="1" applyFont="1" applyFill="1" applyBorder="1" applyAlignment="1">
      <alignment horizontal="right" vertical="center"/>
    </xf>
    <xf numFmtId="3" fontId="7" fillId="0" borderId="41" xfId="1" applyNumberFormat="1" applyFont="1" applyFill="1" applyBorder="1" applyAlignment="1">
      <alignment horizontal="right" vertical="center"/>
    </xf>
    <xf numFmtId="166" fontId="10" fillId="0" borderId="3" xfId="1" quotePrefix="1" applyNumberFormat="1" applyFont="1" applyFill="1" applyBorder="1" applyAlignment="1">
      <alignment horizontal="right" vertical="center"/>
    </xf>
    <xf numFmtId="166" fontId="10" fillId="0" borderId="8" xfId="1" quotePrefix="1" applyNumberFormat="1" applyFont="1" applyFill="1" applyBorder="1" applyAlignment="1">
      <alignment horizontal="right" vertical="center"/>
    </xf>
    <xf numFmtId="166" fontId="10" fillId="0" borderId="1" xfId="1" quotePrefix="1" applyNumberFormat="1" applyFont="1" applyFill="1" applyBorder="1" applyAlignment="1">
      <alignment horizontal="right" vertical="center"/>
    </xf>
    <xf numFmtId="166" fontId="10" fillId="0" borderId="2" xfId="1" quotePrefix="1" applyNumberFormat="1" applyFont="1" applyFill="1" applyBorder="1" applyAlignment="1">
      <alignment horizontal="right" vertical="center"/>
    </xf>
    <xf numFmtId="166" fontId="10" fillId="0" borderId="1" xfId="1" applyNumberFormat="1" applyFont="1" applyFill="1" applyBorder="1" applyAlignment="1">
      <alignment horizontal="right" vertical="center"/>
    </xf>
    <xf numFmtId="166" fontId="10" fillId="0" borderId="2" xfId="1" applyNumberFormat="1" applyFont="1" applyFill="1" applyBorder="1" applyAlignment="1">
      <alignment horizontal="right" vertical="center"/>
    </xf>
    <xf numFmtId="166" fontId="4" fillId="0" borderId="1" xfId="1" applyNumberFormat="1" applyFont="1" applyFill="1" applyBorder="1" applyAlignment="1">
      <alignment horizontal="right" vertical="center"/>
    </xf>
    <xf numFmtId="166" fontId="4" fillId="0" borderId="2" xfId="1" applyNumberFormat="1" applyFont="1" applyFill="1" applyBorder="1" applyAlignment="1">
      <alignment horizontal="right" vertical="center"/>
    </xf>
    <xf numFmtId="166" fontId="4" fillId="0" borderId="4" xfId="1" applyNumberFormat="1" applyFont="1" applyFill="1" applyBorder="1" applyAlignment="1">
      <alignment horizontal="right" vertical="center"/>
    </xf>
    <xf numFmtId="166" fontId="4" fillId="0" borderId="6" xfId="1" applyNumberFormat="1" applyFont="1" applyFill="1" applyBorder="1" applyAlignment="1">
      <alignment horizontal="right" vertical="center"/>
    </xf>
    <xf numFmtId="166" fontId="4" fillId="0" borderId="5" xfId="1" applyNumberFormat="1" applyFont="1" applyFill="1" applyBorder="1" applyAlignment="1">
      <alignment horizontal="right" vertical="center"/>
    </xf>
    <xf numFmtId="0" fontId="10" fillId="0" borderId="33" xfId="0" applyNumberFormat="1" applyFont="1" applyFill="1" applyBorder="1" applyAlignment="1"/>
    <xf numFmtId="3" fontId="10" fillId="0" borderId="1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3" fontId="10" fillId="0" borderId="33"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0" fontId="6" fillId="0" borderId="6" xfId="1" applyFont="1" applyBorder="1" applyAlignment="1">
      <alignment horizontal="center" vertical="center"/>
    </xf>
    <xf numFmtId="0" fontId="6" fillId="0" borderId="0" xfId="1" applyFont="1" applyFill="1" applyBorder="1" applyAlignment="1">
      <alignment horizontal="right" vertical="center"/>
    </xf>
    <xf numFmtId="0" fontId="11" fillId="0" borderId="42" xfId="1" applyFont="1" applyFill="1" applyBorder="1" applyAlignment="1">
      <alignment horizontal="right"/>
    </xf>
    <xf numFmtId="0" fontId="6" fillId="0" borderId="2" xfId="1" applyFont="1" applyBorder="1" applyAlignment="1">
      <alignment horizontal="center" vertical="center"/>
    </xf>
    <xf numFmtId="0" fontId="6" fillId="0" borderId="6" xfId="1" applyFont="1" applyBorder="1" applyAlignment="1">
      <alignment horizontal="center" vertical="center"/>
    </xf>
    <xf numFmtId="164" fontId="7" fillId="0" borderId="0" xfId="1" applyNumberFormat="1" applyFont="1" applyFill="1" applyBorder="1" applyAlignment="1">
      <alignment horizontal="left" vertical="center"/>
    </xf>
    <xf numFmtId="0" fontId="4" fillId="0" borderId="0" xfId="0" applyFont="1" applyBorder="1" applyAlignment="1"/>
    <xf numFmtId="0" fontId="14" fillId="0" borderId="0" xfId="0" applyFont="1" applyAlignment="1">
      <alignment horizontal="right"/>
    </xf>
    <xf numFmtId="0" fontId="10" fillId="0" borderId="0" xfId="1" applyFont="1"/>
    <xf numFmtId="0" fontId="10" fillId="0" borderId="0" xfId="1" applyFont="1" applyFill="1" applyBorder="1" applyAlignment="1">
      <alignment horizontal="center"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36" xfId="1" applyFont="1" applyFill="1" applyBorder="1" applyAlignment="1">
      <alignment horizontal="right" vertical="center"/>
    </xf>
    <xf numFmtId="0" fontId="0" fillId="0" borderId="0" xfId="0"/>
    <xf numFmtId="3" fontId="10" fillId="0" borderId="10" xfId="0" applyNumberFormat="1" applyFont="1" applyFill="1" applyBorder="1" applyAlignment="1">
      <alignment vertical="center"/>
    </xf>
    <xf numFmtId="0" fontId="0" fillId="0" borderId="0" xfId="0"/>
    <xf numFmtId="0" fontId="6" fillId="0" borderId="0" xfId="1" applyFont="1" applyFill="1" applyBorder="1" applyAlignment="1">
      <alignment horizontal="right"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1" fillId="0" borderId="0" xfId="0" applyFont="1" applyFill="1"/>
    <xf numFmtId="0" fontId="21" fillId="0" borderId="0" xfId="0" applyFont="1" applyFill="1"/>
    <xf numFmtId="0" fontId="0" fillId="0" borderId="0" xfId="0" applyFill="1"/>
    <xf numFmtId="0" fontId="22" fillId="0" borderId="0" xfId="0" applyFont="1" applyFill="1" applyAlignment="1">
      <alignment horizontal="center"/>
    </xf>
    <xf numFmtId="0" fontId="0" fillId="2" borderId="0" xfId="0" applyFill="1" applyAlignment="1" applyProtection="1">
      <alignment horizontal="right"/>
      <protection locked="0"/>
    </xf>
    <xf numFmtId="0" fontId="0" fillId="2" borderId="0" xfId="0" applyFill="1" applyProtection="1">
      <protection locked="0"/>
    </xf>
    <xf numFmtId="0" fontId="6" fillId="0" borderId="43" xfId="1" applyFont="1" applyFill="1" applyBorder="1" applyAlignment="1">
      <alignment horizontal="right" vertical="center"/>
    </xf>
    <xf numFmtId="0" fontId="6" fillId="0" borderId="35" xfId="1" applyFont="1" applyFill="1" applyBorder="1" applyAlignment="1">
      <alignment horizontal="right" vertical="center"/>
    </xf>
    <xf numFmtId="0" fontId="6" fillId="0" borderId="14" xfId="1" applyFont="1" applyFill="1" applyBorder="1" applyAlignment="1">
      <alignment horizontal="right" vertical="center"/>
    </xf>
    <xf numFmtId="0" fontId="0" fillId="0" borderId="0" xfId="0"/>
    <xf numFmtId="0" fontId="4" fillId="0" borderId="0" xfId="0" applyNumberFormat="1" applyFont="1" applyAlignment="1">
      <alignment horizontal="left" vertical="center"/>
    </xf>
    <xf numFmtId="0" fontId="4" fillId="0" borderId="0" xfId="0" applyFont="1" applyAlignment="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center" vertical="center"/>
    </xf>
    <xf numFmtId="49" fontId="6" fillId="0" borderId="0" xfId="1" applyNumberFormat="1" applyFont="1" applyFill="1" applyBorder="1" applyAlignment="1">
      <alignment vertical="center" wrapText="1"/>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3" fontId="6" fillId="0" borderId="8" xfId="1" applyNumberFormat="1" applyFont="1" applyFill="1" applyBorder="1" applyAlignment="1">
      <alignment horizontal="right" vertical="center"/>
    </xf>
    <xf numFmtId="0" fontId="4" fillId="0" borderId="28" xfId="0" applyFont="1" applyFill="1" applyBorder="1" applyAlignment="1">
      <alignment horizontal="left" vertical="center" wrapText="1"/>
    </xf>
    <xf numFmtId="164" fontId="7" fillId="0" borderId="29" xfId="1" applyNumberFormat="1" applyFont="1" applyFill="1" applyBorder="1" applyAlignment="1">
      <alignment horizontal="left" vertical="center" wrapText="1" indent="1"/>
    </xf>
    <xf numFmtId="164" fontId="7" fillId="0" borderId="2" xfId="1" applyNumberFormat="1" applyFont="1" applyFill="1" applyBorder="1" applyAlignment="1">
      <alignment horizontal="left" vertical="center" wrapText="1" indent="1"/>
    </xf>
    <xf numFmtId="0" fontId="6" fillId="0" borderId="5" xfId="1" applyFont="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0" xfId="1" applyFont="1" applyFill="1" applyBorder="1" applyAlignment="1">
      <alignment horizontal="right"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5" xfId="1" applyFont="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 xfId="1" applyFont="1" applyFill="1" applyBorder="1" applyAlignment="1">
      <alignment horizontal="right" vertical="center"/>
    </xf>
    <xf numFmtId="0" fontId="6" fillId="0" borderId="0" xfId="1" applyFont="1" applyFill="1" applyBorder="1" applyAlignment="1">
      <alignment horizontal="right"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10" fillId="0" borderId="8"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8" xfId="1" applyFont="1" applyFill="1" applyBorder="1" applyAlignment="1">
      <alignment horizontal="center"/>
    </xf>
    <xf numFmtId="0" fontId="10" fillId="0" borderId="32" xfId="0" applyNumberFormat="1" applyFont="1" applyFill="1" applyBorder="1" applyAlignment="1">
      <alignment horizontal="center" vertical="center" wrapText="1"/>
    </xf>
    <xf numFmtId="0" fontId="10" fillId="0" borderId="28" xfId="0" applyNumberFormat="1" applyFont="1" applyFill="1" applyBorder="1" applyAlignment="1">
      <alignment horizontal="center" vertical="center" wrapText="1"/>
    </xf>
    <xf numFmtId="0" fontId="10" fillId="0" borderId="31" xfId="0" applyNumberFormat="1" applyFont="1" applyFill="1" applyBorder="1" applyAlignment="1">
      <alignment horizontal="center"/>
    </xf>
    <xf numFmtId="0" fontId="10" fillId="0" borderId="32" xfId="0" applyNumberFormat="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10" fillId="0" borderId="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 xfId="1" applyFont="1" applyFill="1" applyBorder="1" applyAlignment="1">
      <alignment horizontal="center" vertical="center" wrapText="1"/>
    </xf>
    <xf numFmtId="17" fontId="6" fillId="0" borderId="37" xfId="1" quotePrefix="1" applyNumberFormat="1" applyFont="1" applyFill="1" applyBorder="1" applyAlignment="1">
      <alignment horizontal="center" vertical="center"/>
    </xf>
    <xf numFmtId="0" fontId="6" fillId="0" borderId="38" xfId="1" applyFont="1" applyFill="1" applyBorder="1" applyAlignment="1">
      <alignment horizontal="center" vertical="center"/>
    </xf>
    <xf numFmtId="0" fontId="16" fillId="0" borderId="0" xfId="1" quotePrefix="1" applyFont="1" applyFill="1" applyBorder="1" applyAlignment="1" applyProtection="1">
      <alignment horizontal="left"/>
      <protection locked="0"/>
    </xf>
    <xf numFmtId="0" fontId="23" fillId="0" borderId="0" xfId="1" applyFont="1" applyFill="1" applyBorder="1"/>
    <xf numFmtId="0" fontId="23" fillId="0" borderId="8" xfId="1" applyFont="1" applyFill="1" applyBorder="1" applyAlignment="1">
      <alignment vertical="center"/>
    </xf>
    <xf numFmtId="0" fontId="23" fillId="0" borderId="2"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8" xfId="1" applyFont="1" applyFill="1" applyBorder="1" applyAlignment="1">
      <alignment horizontal="left" vertical="center"/>
    </xf>
    <xf numFmtId="0" fontId="23" fillId="0" borderId="2" xfId="1" applyFont="1" applyFill="1" applyBorder="1" applyAlignment="1">
      <alignment horizontal="left" vertical="center"/>
    </xf>
    <xf numFmtId="0" fontId="24" fillId="0" borderId="2" xfId="0" applyFont="1" applyFill="1" applyBorder="1" applyAlignment="1">
      <alignment horizontal="left" vertical="center"/>
    </xf>
    <xf numFmtId="3" fontId="7" fillId="0" borderId="0" xfId="1" quotePrefix="1" applyNumberFormat="1" applyFont="1" applyFill="1" applyBorder="1" applyAlignment="1">
      <alignment horizontal="right" vertical="center"/>
    </xf>
    <xf numFmtId="0" fontId="24" fillId="0" borderId="6" xfId="0" applyFont="1" applyFill="1" applyBorder="1" applyAlignment="1">
      <alignment horizontal="left" vertical="center"/>
    </xf>
    <xf numFmtId="164" fontId="24" fillId="0" borderId="0" xfId="1" applyNumberFormat="1" applyFont="1" applyFill="1" applyBorder="1" applyAlignment="1">
      <alignment horizontal="left" vertical="center" wrapText="1"/>
    </xf>
    <xf numFmtId="3" fontId="24" fillId="0" borderId="44" xfId="1" applyNumberFormat="1" applyFont="1" applyFill="1" applyBorder="1" applyAlignment="1">
      <alignment horizontal="right" vertical="center"/>
    </xf>
    <xf numFmtId="166" fontId="24" fillId="0" borderId="0" xfId="1" applyNumberFormat="1" applyFont="1" applyFill="1" applyBorder="1" applyAlignment="1">
      <alignment horizontal="right" vertical="center"/>
    </xf>
    <xf numFmtId="164" fontId="24" fillId="0" borderId="0" xfId="1" applyNumberFormat="1" applyFont="1" applyFill="1" applyBorder="1" applyAlignment="1">
      <alignment horizontal="left" vertical="center"/>
    </xf>
    <xf numFmtId="3" fontId="24" fillId="0" borderId="0" xfId="1" applyNumberFormat="1" applyFont="1" applyFill="1" applyBorder="1" applyAlignment="1">
      <alignment horizontal="right" vertical="center"/>
    </xf>
    <xf numFmtId="0" fontId="0" fillId="0" borderId="0" xfId="0" applyFont="1" applyFill="1" applyBorder="1"/>
    <xf numFmtId="0" fontId="25" fillId="0" borderId="0" xfId="2" applyFont="1" applyFill="1" applyBorder="1"/>
    <xf numFmtId="0" fontId="6" fillId="3" borderId="8" xfId="1" applyFont="1" applyFill="1" applyBorder="1" applyAlignment="1">
      <alignment vertical="center"/>
    </xf>
    <xf numFmtId="0" fontId="6" fillId="3" borderId="3" xfId="1" applyFont="1" applyFill="1" applyBorder="1" applyAlignment="1">
      <alignment horizontal="center"/>
    </xf>
    <xf numFmtId="0" fontId="6" fillId="3" borderId="7" xfId="1" applyFont="1" applyFill="1" applyBorder="1" applyAlignment="1">
      <alignment horizontal="center"/>
    </xf>
    <xf numFmtId="0" fontId="6" fillId="3" borderId="2"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left" vertical="center"/>
    </xf>
    <xf numFmtId="3" fontId="6" fillId="3" borderId="3" xfId="1" quotePrefix="1" applyNumberFormat="1" applyFont="1" applyFill="1" applyBorder="1" applyAlignment="1">
      <alignment horizontal="right" vertical="center"/>
    </xf>
    <xf numFmtId="3" fontId="6" fillId="3" borderId="7" xfId="1" quotePrefix="1" applyNumberFormat="1" applyFont="1" applyFill="1" applyBorder="1" applyAlignment="1">
      <alignment horizontal="right" vertical="center"/>
    </xf>
    <xf numFmtId="166" fontId="6" fillId="3" borderId="7" xfId="1" quotePrefix="1" applyNumberFormat="1" applyFont="1" applyFill="1" applyBorder="1" applyAlignment="1">
      <alignment horizontal="right" vertical="center"/>
    </xf>
    <xf numFmtId="0" fontId="6" fillId="3" borderId="0" xfId="1" applyFont="1" applyFill="1" applyBorder="1" applyAlignment="1">
      <alignment horizontal="left" vertical="center"/>
    </xf>
    <xf numFmtId="3" fontId="6" fillId="3" borderId="1" xfId="1" quotePrefix="1" applyNumberFormat="1" applyFont="1" applyFill="1" applyBorder="1" applyAlignment="1">
      <alignment horizontal="right" vertical="center"/>
    </xf>
    <xf numFmtId="3" fontId="6" fillId="3" borderId="0" xfId="1" quotePrefix="1" applyNumberFormat="1" applyFont="1" applyFill="1" applyBorder="1" applyAlignment="1">
      <alignment horizontal="right" vertical="center"/>
    </xf>
    <xf numFmtId="166" fontId="6" fillId="3" borderId="0" xfId="1" quotePrefix="1" applyNumberFormat="1" applyFont="1" applyFill="1" applyBorder="1" applyAlignment="1">
      <alignment horizontal="right" vertical="center"/>
    </xf>
    <xf numFmtId="0" fontId="4" fillId="3" borderId="0" xfId="0" applyFont="1" applyFill="1" applyAlignment="1">
      <alignment horizontal="left"/>
    </xf>
    <xf numFmtId="3" fontId="4" fillId="3" borderId="1" xfId="1" applyNumberFormat="1" applyFont="1" applyFill="1" applyBorder="1" applyAlignment="1">
      <alignment horizontal="right" vertical="center"/>
    </xf>
    <xf numFmtId="3" fontId="4" fillId="3" borderId="0" xfId="1" applyNumberFormat="1" applyFont="1" applyFill="1" applyBorder="1" applyAlignment="1">
      <alignment horizontal="right" vertical="center"/>
    </xf>
    <xf numFmtId="166" fontId="26" fillId="0" borderId="0" xfId="0" applyNumberFormat="1" applyFont="1" applyFill="1" applyBorder="1" applyAlignment="1"/>
    <xf numFmtId="0" fontId="27" fillId="3" borderId="0" xfId="0" applyFont="1" applyFill="1" applyAlignment="1">
      <alignment horizontal="left"/>
    </xf>
    <xf numFmtId="0" fontId="4" fillId="4" borderId="0" xfId="0" applyFont="1" applyFill="1" applyAlignment="1">
      <alignment horizontal="left"/>
    </xf>
    <xf numFmtId="0" fontId="26" fillId="3" borderId="5" xfId="0" applyFont="1" applyFill="1" applyBorder="1" applyAlignment="1"/>
    <xf numFmtId="3" fontId="4" fillId="3" borderId="4" xfId="1" applyNumberFormat="1" applyFont="1" applyFill="1" applyBorder="1" applyAlignment="1">
      <alignment horizontal="right" vertical="center"/>
    </xf>
    <xf numFmtId="3" fontId="4" fillId="3" borderId="5" xfId="1" applyNumberFormat="1" applyFont="1" applyFill="1" applyBorder="1" applyAlignment="1">
      <alignment horizontal="right" vertical="center"/>
    </xf>
    <xf numFmtId="165" fontId="26" fillId="0" borderId="5" xfId="0" applyNumberFormat="1" applyFont="1" applyBorder="1" applyAlignment="1"/>
    <xf numFmtId="164" fontId="7" fillId="0" borderId="0" xfId="1" applyNumberFormat="1" applyFont="1" applyAlignment="1">
      <alignment horizontal="left" vertical="center"/>
    </xf>
    <xf numFmtId="3" fontId="7" fillId="0" borderId="0" xfId="1" applyNumberFormat="1" applyFont="1" applyAlignment="1">
      <alignment horizontal="right" vertical="center"/>
    </xf>
    <xf numFmtId="166" fontId="7" fillId="0" borderId="0" xfId="1" applyNumberFormat="1" applyFont="1" applyAlignment="1">
      <alignment horizontal="right" vertical="center"/>
    </xf>
    <xf numFmtId="0" fontId="13" fillId="0" borderId="0" xfId="2" applyFill="1"/>
    <xf numFmtId="0" fontId="16" fillId="0" borderId="0" xfId="1" quotePrefix="1" applyFont="1" applyAlignment="1" applyProtection="1">
      <alignment horizontal="left"/>
      <protection locked="0"/>
    </xf>
    <xf numFmtId="0" fontId="6" fillId="0" borderId="18" xfId="1" applyFont="1" applyFill="1" applyBorder="1" applyAlignment="1">
      <alignment horizontal="center"/>
    </xf>
    <xf numFmtId="0" fontId="6" fillId="0" borderId="12" xfId="1" applyFont="1" applyBorder="1" applyAlignment="1">
      <alignment horizontal="left" vertical="center"/>
    </xf>
    <xf numFmtId="0" fontId="6" fillId="0" borderId="13" xfId="1" applyFont="1" applyBorder="1" applyAlignment="1">
      <alignment horizontal="left" vertical="center"/>
    </xf>
    <xf numFmtId="164" fontId="7" fillId="0" borderId="13" xfId="1" applyNumberFormat="1" applyFont="1" applyFill="1" applyBorder="1" applyAlignment="1">
      <alignment horizontal="left" vertical="center" wrapText="1"/>
    </xf>
    <xf numFmtId="166" fontId="7" fillId="0" borderId="0" xfId="1" quotePrefix="1" applyNumberFormat="1" applyFont="1" applyFill="1" applyBorder="1" applyAlignment="1">
      <alignment horizontal="right" vertical="center"/>
    </xf>
    <xf numFmtId="164" fontId="7" fillId="0" borderId="14" xfId="1" applyNumberFormat="1" applyFont="1" applyFill="1" applyBorder="1" applyAlignment="1">
      <alignment horizontal="left" vertical="center" wrapText="1"/>
    </xf>
    <xf numFmtId="164" fontId="7" fillId="0" borderId="0" xfId="1" applyNumberFormat="1" applyFont="1" applyAlignment="1">
      <alignment horizontal="left" vertical="center" wrapText="1"/>
    </xf>
  </cellXfs>
  <cellStyles count="5">
    <cellStyle name="Hiperpovezava" xfId="2" builtinId="8"/>
    <cellStyle name="Navadno" xfId="0" builtinId="0"/>
    <cellStyle name="Navadno 2" xfId="3" xr:uid="{00000000-0005-0000-0000-000002000000}"/>
    <cellStyle name="Navadno_T01_SL01" xfId="1" xr:uid="{00000000-0005-0000-0000-000003000000}"/>
    <cellStyle name="Normal_Sbos03n" xfId="4" xr:uid="{00000000-0005-0000-0000-000005000000}"/>
  </cellStyles>
  <dxfs count="0"/>
  <tableStyles count="0" defaultTableStyle="TableStyleMedium9" defaultPivotStyle="PivotStyleLight16"/>
  <colors>
    <mruColors>
      <color rgb="FF79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9525</xdr:colOff>
      <xdr:row>0</xdr:row>
      <xdr:rowOff>152400</xdr:rowOff>
    </xdr:from>
    <xdr:ext cx="2924175" cy="623440"/>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3276600" y="152400"/>
          <a:ext cx="2924175" cy="623440"/>
        </a:xfrm>
        <a:prstGeom prst="rect">
          <a:avLst/>
        </a:prstGeom>
        <a:solidFill>
          <a:srgbClr val="FF00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l-SI" sz="1200" b="1">
              <a:solidFill>
                <a:schemeClr val="bg1"/>
              </a:solidFill>
              <a:latin typeface="Arial" panose="020B0604020202020204" pitchFamily="34" charset="0"/>
              <a:cs typeface="Arial" panose="020B0604020202020204" pitchFamily="34" charset="0"/>
            </a:rPr>
            <a:t>Spremeni podatke </a:t>
          </a:r>
          <a:r>
            <a:rPr lang="sl-SI" sz="1200" b="1" baseline="0">
              <a:solidFill>
                <a:schemeClr val="bg1"/>
              </a:solidFill>
              <a:latin typeface="Arial" panose="020B0604020202020204" pitchFamily="34" charset="0"/>
              <a:cs typeface="Arial" panose="020B0604020202020204" pitchFamily="34" charset="0"/>
            </a:rPr>
            <a:t>v rumenih celicah.</a:t>
          </a:r>
        </a:p>
        <a:p>
          <a:endParaRPr lang="sl-SI" sz="1200" b="1" baseline="0">
            <a:solidFill>
              <a:schemeClr val="bg1"/>
            </a:solidFill>
            <a:latin typeface="Arial" panose="020B0604020202020204" pitchFamily="34" charset="0"/>
            <a:cs typeface="Arial" panose="020B0604020202020204" pitchFamily="34" charset="0"/>
          </a:endParaRPr>
        </a:p>
        <a:p>
          <a:r>
            <a:rPr lang="sl-SI" sz="1200" b="1" baseline="0">
              <a:solidFill>
                <a:schemeClr val="bg1"/>
              </a:solidFill>
              <a:latin typeface="Arial" panose="020B0604020202020204" pitchFamily="34" charset="0"/>
              <a:cs typeface="Arial" panose="020B0604020202020204" pitchFamily="34" charset="0"/>
            </a:rPr>
            <a:t>Skrij ta zavihek!</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ess.gov.si/SKUPNO/ANALITIK/MI/Dodat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4\Statisti&#269;ne%20Regije%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4\Statisti&#269;ne%20Regije%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4\tujci%20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4\tujci%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4/December%20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4/Statisti&#269;ne%20Regije%20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4/Statisti&#269;ne%20Regije%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4/Uradi%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01"/>
      <sheetName val="M-1A 01"/>
      <sheetName val="BO-NOVI 01"/>
      <sheetName val="BO-ZAP 01"/>
      <sheetName val="BO-ČRTANI  01"/>
      <sheetName val="stanje 01"/>
      <sheetName val="ženske 01"/>
      <sheetName val="BO-dolgotrajno 01"/>
      <sheetName val="prvi 01"/>
      <sheetName val="stari do26 let"/>
      <sheetName val="stečaj 00"/>
      <sheetName val="presežki 00"/>
      <sheetName val="STARI NAD 40 "/>
      <sheetName val="stari nad 50 "/>
      <sheetName val="STOPNJE-SKUPAJ-2000"/>
      <sheetName val="I+II. "/>
      <sheetName val="III+IV"/>
      <sheetName val="V "/>
      <sheetName val="VI"/>
      <sheetName val="VII"/>
      <sheetName val="DNDP-00"/>
      <sheetName val="PRIPRAVA-00"/>
      <sheetName val="INVALIDI-00"/>
      <sheetName val="PD-99"/>
      <sheetName val="M-1A 99"/>
      <sheetName val="BO-NOVI 99"/>
      <sheetName val="BO-ZAP 99"/>
      <sheetName val="BO-ČRTANI99"/>
      <sheetName val="stanje 99"/>
      <sheetName val="žen.99"/>
      <sheetName val="prvi99"/>
      <sheetName val="mladi99"/>
      <sheetName val="stečaj99"/>
      <sheetName val="presežki99"/>
      <sheetName val="BO-dolgotrajno99"/>
      <sheetName val="STARI NAD 40"/>
      <sheetName val="STOPNJE-SKUPAJ 99"/>
      <sheetName val="I+II.99"/>
      <sheetName val="III+IV.99"/>
      <sheetName val="V.99"/>
      <sheetName val="VI.99"/>
      <sheetName val="VII.99"/>
      <sheetName val="DN  DP 99"/>
      <sheetName val="NOVI94"/>
      <sheetName val="potrebe93"/>
      <sheetName val="potrebe94"/>
      <sheetName val="POTREBE95"/>
      <sheetName val="POTREBE96"/>
      <sheetName val="potre95"/>
      <sheetName val="realiza93"/>
      <sheetName val="realiza94"/>
      <sheetName val="REALIZA95"/>
      <sheetName val="REALIZA96"/>
      <sheetName val="VKLJU93"/>
      <sheetName val="VKLJU94"/>
      <sheetName val="vklju95"/>
      <sheetName val="VKLJU96"/>
      <sheetName val="CRTANI93"/>
      <sheetName val="CRTANI94"/>
      <sheetName val="crtani95"/>
      <sheetName val="crtani96"/>
      <sheetName val="NOVI93"/>
      <sheetName val="novi95"/>
      <sheetName val="novi96"/>
      <sheetName val="grafi"/>
      <sheetName val="BREZ93"/>
      <sheetName val="BREZ94"/>
      <sheetName val="brez95"/>
      <sheetName val="brez96"/>
      <sheetName val="dndp94"/>
      <sheetName val="dndp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K4">
            <v>45463</v>
          </cell>
          <cell r="M4">
            <v>47038</v>
          </cell>
        </row>
        <row r="6">
          <cell r="M6">
            <v>27430</v>
          </cell>
        </row>
        <row r="7">
          <cell r="M7">
            <v>3689</v>
          </cell>
        </row>
        <row r="8">
          <cell r="M8">
            <v>1489</v>
          </cell>
        </row>
        <row r="9">
          <cell r="M9">
            <v>8252</v>
          </cell>
        </row>
        <row r="10">
          <cell r="M10">
            <v>3161</v>
          </cell>
        </row>
        <row r="11">
          <cell r="M11">
            <v>2082</v>
          </cell>
        </row>
        <row r="12">
          <cell r="M12">
            <v>919</v>
          </cell>
        </row>
        <row r="13">
          <cell r="M13">
            <v>6516</v>
          </cell>
        </row>
        <row r="14">
          <cell r="M14">
            <v>1322</v>
          </cell>
        </row>
        <row r="16">
          <cell r="M16">
            <v>18410</v>
          </cell>
        </row>
        <row r="17">
          <cell r="M17">
            <v>3127</v>
          </cell>
        </row>
        <row r="18">
          <cell r="M18">
            <v>1629</v>
          </cell>
        </row>
        <row r="19">
          <cell r="M19">
            <v>2657</v>
          </cell>
        </row>
        <row r="20">
          <cell r="M20">
            <v>10997</v>
          </cell>
        </row>
        <row r="22">
          <cell r="M22">
            <v>1198</v>
          </cell>
        </row>
      </sheetData>
      <sheetData sheetId="1">
        <row r="4">
          <cell r="K4">
            <v>7217</v>
          </cell>
        </row>
      </sheetData>
      <sheetData sheetId="2">
        <row r="4">
          <cell r="M4">
            <v>382</v>
          </cell>
        </row>
        <row r="6">
          <cell r="M6">
            <v>215</v>
          </cell>
        </row>
        <row r="7">
          <cell r="M7">
            <v>46</v>
          </cell>
        </row>
        <row r="8">
          <cell r="M8">
            <v>12</v>
          </cell>
        </row>
        <row r="9">
          <cell r="M9">
            <v>66</v>
          </cell>
        </row>
        <row r="10">
          <cell r="M10">
            <v>25</v>
          </cell>
        </row>
        <row r="11">
          <cell r="M11">
            <v>13</v>
          </cell>
        </row>
        <row r="12">
          <cell r="M12">
            <v>10</v>
          </cell>
        </row>
        <row r="13">
          <cell r="M13">
            <v>36</v>
          </cell>
        </row>
        <row r="14">
          <cell r="M14">
            <v>7</v>
          </cell>
        </row>
        <row r="16">
          <cell r="M16">
            <v>129</v>
          </cell>
        </row>
        <row r="17">
          <cell r="M17">
            <v>19</v>
          </cell>
        </row>
        <row r="18">
          <cell r="M18">
            <v>11</v>
          </cell>
        </row>
        <row r="19">
          <cell r="M19">
            <v>20</v>
          </cell>
        </row>
        <row r="20">
          <cell r="M20">
            <v>79</v>
          </cell>
        </row>
        <row r="22">
          <cell r="M22">
            <v>38</v>
          </cell>
        </row>
        <row r="25">
          <cell r="M25">
            <v>7298</v>
          </cell>
        </row>
        <row r="27">
          <cell r="M27">
            <v>4356</v>
          </cell>
        </row>
        <row r="28">
          <cell r="M28">
            <v>644</v>
          </cell>
        </row>
        <row r="29">
          <cell r="M29">
            <v>265</v>
          </cell>
        </row>
        <row r="30">
          <cell r="M30">
            <v>1292</v>
          </cell>
        </row>
        <row r="31">
          <cell r="M31">
            <v>487</v>
          </cell>
        </row>
        <row r="32">
          <cell r="M32">
            <v>264</v>
          </cell>
        </row>
        <row r="33">
          <cell r="M33">
            <v>165</v>
          </cell>
        </row>
        <row r="34">
          <cell r="M34">
            <v>1022</v>
          </cell>
        </row>
        <row r="35">
          <cell r="M35">
            <v>217</v>
          </cell>
        </row>
        <row r="37">
          <cell r="M37">
            <v>2455</v>
          </cell>
        </row>
        <row r="38">
          <cell r="M38">
            <v>485</v>
          </cell>
        </row>
        <row r="39">
          <cell r="M39">
            <v>246</v>
          </cell>
        </row>
        <row r="40">
          <cell r="M40">
            <v>313</v>
          </cell>
        </row>
        <row r="41">
          <cell r="M41">
            <v>1411</v>
          </cell>
        </row>
        <row r="43">
          <cell r="M43">
            <v>487</v>
          </cell>
        </row>
      </sheetData>
      <sheetData sheetId="3">
        <row r="4">
          <cell r="M4">
            <v>2293</v>
          </cell>
        </row>
        <row r="6">
          <cell r="M6">
            <v>1361</v>
          </cell>
        </row>
        <row r="7">
          <cell r="M7">
            <v>85</v>
          </cell>
        </row>
        <row r="8">
          <cell r="M8">
            <v>57</v>
          </cell>
        </row>
        <row r="9">
          <cell r="M9">
            <v>443</v>
          </cell>
        </row>
        <row r="10">
          <cell r="M10">
            <v>224</v>
          </cell>
        </row>
        <row r="11">
          <cell r="M11">
            <v>85</v>
          </cell>
        </row>
        <row r="12">
          <cell r="M12">
            <v>54</v>
          </cell>
        </row>
        <row r="13">
          <cell r="M13">
            <v>356</v>
          </cell>
        </row>
        <row r="14">
          <cell r="M14">
            <v>57</v>
          </cell>
        </row>
        <row r="16">
          <cell r="M16">
            <v>815</v>
          </cell>
        </row>
        <row r="17">
          <cell r="M17">
            <v>212</v>
          </cell>
        </row>
        <row r="18">
          <cell r="M18">
            <v>73</v>
          </cell>
        </row>
        <row r="19">
          <cell r="M19">
            <v>160</v>
          </cell>
        </row>
        <row r="20">
          <cell r="M20">
            <v>370</v>
          </cell>
        </row>
        <row r="22">
          <cell r="M22">
            <v>117</v>
          </cell>
        </row>
        <row r="25">
          <cell r="M25">
            <v>26636</v>
          </cell>
        </row>
        <row r="27">
          <cell r="M27">
            <v>15736</v>
          </cell>
        </row>
        <row r="28">
          <cell r="M28">
            <v>1569</v>
          </cell>
        </row>
        <row r="29">
          <cell r="M29">
            <v>896</v>
          </cell>
        </row>
        <row r="30">
          <cell r="M30">
            <v>5342</v>
          </cell>
        </row>
        <row r="31">
          <cell r="M31">
            <v>1933</v>
          </cell>
        </row>
        <row r="32">
          <cell r="M32">
            <v>872</v>
          </cell>
        </row>
        <row r="33">
          <cell r="M33">
            <v>588</v>
          </cell>
        </row>
        <row r="34">
          <cell r="M34">
            <v>3866</v>
          </cell>
        </row>
        <row r="35">
          <cell r="M35">
            <v>670</v>
          </cell>
        </row>
        <row r="37">
          <cell r="M37">
            <v>9879</v>
          </cell>
        </row>
        <row r="38">
          <cell r="M38">
            <v>2043</v>
          </cell>
        </row>
        <row r="39">
          <cell r="M39">
            <v>1110</v>
          </cell>
        </row>
        <row r="40">
          <cell r="M40">
            <v>1754</v>
          </cell>
        </row>
        <row r="41">
          <cell r="M41">
            <v>4972</v>
          </cell>
        </row>
        <row r="43">
          <cell r="M43">
            <v>1021</v>
          </cell>
        </row>
      </sheetData>
      <sheetData sheetId="4">
        <row r="4">
          <cell r="M4">
            <v>1683</v>
          </cell>
        </row>
        <row r="6">
          <cell r="M6">
            <v>961</v>
          </cell>
        </row>
        <row r="7">
          <cell r="M7">
            <v>67</v>
          </cell>
        </row>
        <row r="8">
          <cell r="M8">
            <v>56</v>
          </cell>
        </row>
        <row r="9">
          <cell r="M9">
            <v>345</v>
          </cell>
        </row>
        <row r="10">
          <cell r="M10">
            <v>166</v>
          </cell>
        </row>
        <row r="11">
          <cell r="M11">
            <v>48</v>
          </cell>
        </row>
        <row r="12">
          <cell r="M12">
            <v>23</v>
          </cell>
        </row>
        <row r="13">
          <cell r="M13">
            <v>233</v>
          </cell>
        </row>
        <row r="14">
          <cell r="M14">
            <v>23</v>
          </cell>
        </row>
        <row r="16">
          <cell r="M16">
            <v>525</v>
          </cell>
        </row>
        <row r="17">
          <cell r="M17">
            <v>210</v>
          </cell>
        </row>
        <row r="18">
          <cell r="M18">
            <v>50</v>
          </cell>
        </row>
        <row r="19">
          <cell r="M19">
            <v>40</v>
          </cell>
        </row>
        <row r="20">
          <cell r="M20">
            <v>225</v>
          </cell>
        </row>
        <row r="22">
          <cell r="M22">
            <v>197</v>
          </cell>
        </row>
        <row r="25">
          <cell r="M25">
            <v>12784</v>
          </cell>
        </row>
        <row r="27">
          <cell r="M27">
            <v>7299</v>
          </cell>
        </row>
        <row r="28">
          <cell r="M28">
            <v>673</v>
          </cell>
        </row>
        <row r="29">
          <cell r="M29">
            <v>648</v>
          </cell>
        </row>
        <row r="30">
          <cell r="M30">
            <v>2688</v>
          </cell>
        </row>
        <row r="31">
          <cell r="M31">
            <v>1027</v>
          </cell>
        </row>
        <row r="32">
          <cell r="M32">
            <v>276</v>
          </cell>
        </row>
        <row r="33">
          <cell r="M33">
            <v>209</v>
          </cell>
        </row>
        <row r="34">
          <cell r="M34">
            <v>1532</v>
          </cell>
        </row>
        <row r="35">
          <cell r="M35">
            <v>246</v>
          </cell>
        </row>
        <row r="37">
          <cell r="M37">
            <v>4535</v>
          </cell>
        </row>
        <row r="38">
          <cell r="M38">
            <v>1080</v>
          </cell>
        </row>
        <row r="39">
          <cell r="M39">
            <v>489</v>
          </cell>
        </row>
        <row r="40">
          <cell r="M40">
            <v>534</v>
          </cell>
        </row>
        <row r="41">
          <cell r="M41">
            <v>2432</v>
          </cell>
        </row>
        <row r="43">
          <cell r="M43">
            <v>950</v>
          </cell>
        </row>
      </sheetData>
      <sheetData sheetId="5">
        <row r="4">
          <cell r="M4">
            <v>1205</v>
          </cell>
        </row>
        <row r="6">
          <cell r="M6">
            <v>705</v>
          </cell>
        </row>
        <row r="7">
          <cell r="M7">
            <v>63</v>
          </cell>
        </row>
        <row r="8">
          <cell r="M8">
            <v>35</v>
          </cell>
        </row>
        <row r="9">
          <cell r="M9">
            <v>229</v>
          </cell>
        </row>
        <row r="10">
          <cell r="M10">
            <v>92</v>
          </cell>
        </row>
        <row r="11">
          <cell r="M11">
            <v>39</v>
          </cell>
        </row>
        <row r="12">
          <cell r="M12">
            <v>31</v>
          </cell>
        </row>
        <row r="13">
          <cell r="M13">
            <v>181</v>
          </cell>
        </row>
        <row r="14">
          <cell r="M14">
            <v>35</v>
          </cell>
        </row>
        <row r="16">
          <cell r="M16">
            <v>467</v>
          </cell>
        </row>
        <row r="17">
          <cell r="M17">
            <v>114</v>
          </cell>
        </row>
        <row r="18">
          <cell r="M18">
            <v>33</v>
          </cell>
        </row>
        <row r="19">
          <cell r="M19">
            <v>67</v>
          </cell>
        </row>
        <row r="20">
          <cell r="M20">
            <v>253</v>
          </cell>
        </row>
        <row r="22">
          <cell r="M22">
            <v>33</v>
          </cell>
        </row>
        <row r="25">
          <cell r="M25">
            <v>15455</v>
          </cell>
        </row>
        <row r="27">
          <cell r="M27">
            <v>8609</v>
          </cell>
        </row>
        <row r="28">
          <cell r="M28">
            <v>826</v>
          </cell>
        </row>
        <row r="29">
          <cell r="M29">
            <v>476</v>
          </cell>
        </row>
        <row r="30">
          <cell r="M30">
            <v>2552</v>
          </cell>
        </row>
        <row r="31">
          <cell r="M31">
            <v>1463</v>
          </cell>
        </row>
        <row r="32">
          <cell r="M32">
            <v>465</v>
          </cell>
        </row>
        <row r="33">
          <cell r="M33">
            <v>321</v>
          </cell>
        </row>
        <row r="34">
          <cell r="M34">
            <v>2048</v>
          </cell>
        </row>
        <row r="35">
          <cell r="M35">
            <v>458</v>
          </cell>
        </row>
        <row r="37">
          <cell r="M37">
            <v>6441</v>
          </cell>
        </row>
        <row r="38">
          <cell r="M38">
            <v>1393</v>
          </cell>
        </row>
        <row r="39">
          <cell r="M39">
            <v>576</v>
          </cell>
        </row>
        <row r="40">
          <cell r="M40">
            <v>887</v>
          </cell>
        </row>
        <row r="41">
          <cell r="M41">
            <v>3585</v>
          </cell>
        </row>
        <row r="43">
          <cell r="M43">
            <v>405</v>
          </cell>
        </row>
      </sheetData>
      <sheetData sheetId="6">
        <row r="4">
          <cell r="K4">
            <v>5601</v>
          </cell>
        </row>
      </sheetData>
      <sheetData sheetId="7">
        <row r="4">
          <cell r="M4">
            <v>2347</v>
          </cell>
        </row>
        <row r="6">
          <cell r="M6">
            <v>1312</v>
          </cell>
        </row>
        <row r="7">
          <cell r="M7">
            <v>141</v>
          </cell>
        </row>
        <row r="8">
          <cell r="M8">
            <v>102</v>
          </cell>
        </row>
        <row r="9">
          <cell r="M9">
            <v>441</v>
          </cell>
        </row>
        <row r="10">
          <cell r="M10">
            <v>142</v>
          </cell>
        </row>
        <row r="11">
          <cell r="M11">
            <v>75</v>
          </cell>
        </row>
        <row r="12">
          <cell r="M12">
            <v>39</v>
          </cell>
        </row>
        <row r="13">
          <cell r="M13">
            <v>312</v>
          </cell>
        </row>
        <row r="14">
          <cell r="M14">
            <v>60</v>
          </cell>
        </row>
        <row r="16">
          <cell r="M16">
            <v>950</v>
          </cell>
        </row>
        <row r="17">
          <cell r="M17">
            <v>213</v>
          </cell>
        </row>
        <row r="18">
          <cell r="M18">
            <v>109</v>
          </cell>
        </row>
        <row r="19">
          <cell r="M19">
            <v>120</v>
          </cell>
        </row>
        <row r="20">
          <cell r="M20">
            <v>508</v>
          </cell>
        </row>
        <row r="22">
          <cell r="M22">
            <v>85</v>
          </cell>
        </row>
        <row r="25">
          <cell r="M25">
            <v>40629</v>
          </cell>
        </row>
        <row r="27">
          <cell r="M27">
            <v>23488</v>
          </cell>
        </row>
        <row r="28">
          <cell r="M28">
            <v>2309</v>
          </cell>
        </row>
        <row r="29">
          <cell r="M29">
            <v>1654</v>
          </cell>
        </row>
        <row r="30">
          <cell r="M30">
            <v>7682</v>
          </cell>
        </row>
        <row r="31">
          <cell r="M31">
            <v>2933</v>
          </cell>
        </row>
        <row r="32">
          <cell r="M32">
            <v>1317</v>
          </cell>
        </row>
        <row r="33">
          <cell r="M33">
            <v>905</v>
          </cell>
        </row>
        <row r="34">
          <cell r="M34">
            <v>5632</v>
          </cell>
        </row>
        <row r="35">
          <cell r="M35">
            <v>1056</v>
          </cell>
        </row>
        <row r="37">
          <cell r="M37">
            <v>15508</v>
          </cell>
        </row>
        <row r="38">
          <cell r="M38">
            <v>3304</v>
          </cell>
        </row>
        <row r="39">
          <cell r="M39">
            <v>1518</v>
          </cell>
        </row>
        <row r="40">
          <cell r="M40">
            <v>2340</v>
          </cell>
        </row>
        <row r="41">
          <cell r="M41">
            <v>8346</v>
          </cell>
        </row>
        <row r="43">
          <cell r="M43">
            <v>1633</v>
          </cell>
        </row>
      </sheetData>
      <sheetData sheetId="8">
        <row r="4">
          <cell r="M4">
            <v>573</v>
          </cell>
        </row>
        <row r="6">
          <cell r="M6">
            <v>344</v>
          </cell>
        </row>
        <row r="7">
          <cell r="M7">
            <v>44</v>
          </cell>
        </row>
        <row r="8">
          <cell r="M8">
            <v>23</v>
          </cell>
        </row>
        <row r="9">
          <cell r="M9">
            <v>101</v>
          </cell>
        </row>
        <row r="10">
          <cell r="M10">
            <v>30</v>
          </cell>
        </row>
        <row r="11">
          <cell r="M11">
            <v>18</v>
          </cell>
        </row>
        <row r="12">
          <cell r="M12">
            <v>10</v>
          </cell>
        </row>
        <row r="13">
          <cell r="M13">
            <v>96</v>
          </cell>
        </row>
        <row r="14">
          <cell r="M14">
            <v>22</v>
          </cell>
        </row>
        <row r="16">
          <cell r="M16">
            <v>224</v>
          </cell>
        </row>
        <row r="17">
          <cell r="M17">
            <v>44</v>
          </cell>
        </row>
        <row r="18">
          <cell r="M18">
            <v>30</v>
          </cell>
        </row>
        <row r="19">
          <cell r="M19">
            <v>19</v>
          </cell>
        </row>
        <row r="20">
          <cell r="M20">
            <v>131</v>
          </cell>
        </row>
        <row r="22">
          <cell r="M22">
            <v>5</v>
          </cell>
        </row>
        <row r="25">
          <cell r="M25">
            <v>6845</v>
          </cell>
        </row>
        <row r="27">
          <cell r="M27">
            <v>4194</v>
          </cell>
        </row>
        <row r="28">
          <cell r="M28">
            <v>594</v>
          </cell>
        </row>
        <row r="29">
          <cell r="M29">
            <v>269</v>
          </cell>
        </row>
        <row r="30">
          <cell r="M30">
            <v>1172</v>
          </cell>
        </row>
        <row r="31">
          <cell r="M31">
            <v>488</v>
          </cell>
        </row>
        <row r="32">
          <cell r="M32">
            <v>292</v>
          </cell>
        </row>
        <row r="33">
          <cell r="M33">
            <v>142</v>
          </cell>
        </row>
        <row r="34">
          <cell r="M34">
            <v>1035</v>
          </cell>
        </row>
        <row r="35">
          <cell r="M35">
            <v>202</v>
          </cell>
        </row>
        <row r="37">
          <cell r="M37">
            <v>2588</v>
          </cell>
        </row>
        <row r="38">
          <cell r="M38">
            <v>559</v>
          </cell>
        </row>
        <row r="39">
          <cell r="M39">
            <v>287</v>
          </cell>
        </row>
        <row r="40">
          <cell r="M40">
            <v>280</v>
          </cell>
        </row>
        <row r="41">
          <cell r="M41">
            <v>1462</v>
          </cell>
        </row>
        <row r="43">
          <cell r="M43">
            <v>63</v>
          </cell>
        </row>
      </sheetData>
      <sheetData sheetId="9">
        <row r="4">
          <cell r="M4">
            <v>268</v>
          </cell>
        </row>
        <row r="6">
          <cell r="M6">
            <v>167</v>
          </cell>
        </row>
        <row r="7">
          <cell r="M7">
            <v>18</v>
          </cell>
        </row>
        <row r="8">
          <cell r="M8">
            <v>10</v>
          </cell>
        </row>
        <row r="9">
          <cell r="M9">
            <v>51</v>
          </cell>
        </row>
        <row r="10">
          <cell r="M10">
            <v>25</v>
          </cell>
        </row>
        <row r="11">
          <cell r="M11">
            <v>6</v>
          </cell>
        </row>
        <row r="12">
          <cell r="M12">
            <v>4</v>
          </cell>
        </row>
        <row r="13">
          <cell r="M13">
            <v>47</v>
          </cell>
        </row>
        <row r="14">
          <cell r="M14">
            <v>6</v>
          </cell>
        </row>
        <row r="16">
          <cell r="M16">
            <v>92</v>
          </cell>
        </row>
        <row r="17">
          <cell r="M17">
            <v>22</v>
          </cell>
        </row>
        <row r="18">
          <cell r="M18">
            <v>12</v>
          </cell>
        </row>
        <row r="19">
          <cell r="M19">
            <v>10</v>
          </cell>
        </row>
        <row r="20">
          <cell r="M20">
            <v>48</v>
          </cell>
        </row>
        <row r="22">
          <cell r="M22">
            <v>9</v>
          </cell>
        </row>
        <row r="25">
          <cell r="M25">
            <v>3263</v>
          </cell>
        </row>
        <row r="27">
          <cell r="M27">
            <v>1842</v>
          </cell>
        </row>
        <row r="28">
          <cell r="M28">
            <v>260</v>
          </cell>
        </row>
        <row r="29">
          <cell r="M29">
            <v>107</v>
          </cell>
        </row>
        <row r="30">
          <cell r="M30">
            <v>715</v>
          </cell>
        </row>
        <row r="31">
          <cell r="M31">
            <v>215</v>
          </cell>
        </row>
        <row r="32">
          <cell r="M32">
            <v>71</v>
          </cell>
        </row>
        <row r="33">
          <cell r="M33">
            <v>35</v>
          </cell>
        </row>
        <row r="34">
          <cell r="M34">
            <v>350</v>
          </cell>
        </row>
        <row r="35">
          <cell r="M35">
            <v>89</v>
          </cell>
        </row>
        <row r="37">
          <cell r="M37">
            <v>1343</v>
          </cell>
        </row>
        <row r="38">
          <cell r="M38">
            <v>265</v>
          </cell>
        </row>
        <row r="39">
          <cell r="M39">
            <v>152</v>
          </cell>
        </row>
        <row r="40">
          <cell r="M40">
            <v>168</v>
          </cell>
        </row>
        <row r="41">
          <cell r="M41">
            <v>758</v>
          </cell>
        </row>
        <row r="43">
          <cell r="M43">
            <v>78</v>
          </cell>
        </row>
      </sheetData>
      <sheetData sheetId="10">
        <row r="4">
          <cell r="M4">
            <v>1046</v>
          </cell>
        </row>
        <row r="6">
          <cell r="M6">
            <v>613</v>
          </cell>
        </row>
        <row r="7">
          <cell r="M7">
            <v>57</v>
          </cell>
        </row>
        <row r="8">
          <cell r="M8">
            <v>14</v>
          </cell>
        </row>
        <row r="9">
          <cell r="M9">
            <v>180</v>
          </cell>
        </row>
        <row r="10">
          <cell r="M10">
            <v>123</v>
          </cell>
        </row>
        <row r="11">
          <cell r="M11">
            <v>35</v>
          </cell>
        </row>
        <row r="12">
          <cell r="M12">
            <v>16</v>
          </cell>
        </row>
        <row r="13">
          <cell r="M13">
            <v>153</v>
          </cell>
        </row>
        <row r="14">
          <cell r="M14">
            <v>35</v>
          </cell>
        </row>
        <row r="16">
          <cell r="M16">
            <v>365</v>
          </cell>
        </row>
        <row r="17">
          <cell r="M17">
            <v>78</v>
          </cell>
        </row>
        <row r="18">
          <cell r="M18">
            <v>31</v>
          </cell>
        </row>
        <row r="19">
          <cell r="M19">
            <v>59</v>
          </cell>
        </row>
        <row r="20">
          <cell r="M20">
            <v>197</v>
          </cell>
        </row>
        <row r="22">
          <cell r="M22">
            <v>68</v>
          </cell>
        </row>
        <row r="25">
          <cell r="M25">
            <v>12751</v>
          </cell>
        </row>
        <row r="27">
          <cell r="M27">
            <v>7390</v>
          </cell>
        </row>
        <row r="28">
          <cell r="M28">
            <v>574</v>
          </cell>
        </row>
        <row r="29">
          <cell r="M29">
            <v>266</v>
          </cell>
        </row>
        <row r="30">
          <cell r="M30">
            <v>2197</v>
          </cell>
        </row>
        <row r="31">
          <cell r="M31">
            <v>1387</v>
          </cell>
        </row>
        <row r="32">
          <cell r="M32">
            <v>357</v>
          </cell>
        </row>
        <row r="33">
          <cell r="M33">
            <v>243</v>
          </cell>
        </row>
        <row r="34">
          <cell r="M34">
            <v>1930</v>
          </cell>
        </row>
        <row r="35">
          <cell r="M35">
            <v>436</v>
          </cell>
        </row>
        <row r="37">
          <cell r="M37">
            <v>4457</v>
          </cell>
        </row>
        <row r="38">
          <cell r="M38">
            <v>804</v>
          </cell>
        </row>
        <row r="39">
          <cell r="M39">
            <v>521</v>
          </cell>
        </row>
        <row r="40">
          <cell r="M40">
            <v>713</v>
          </cell>
        </row>
        <row r="41">
          <cell r="M41">
            <v>2419</v>
          </cell>
        </row>
        <row r="43">
          <cell r="M43">
            <v>904</v>
          </cell>
        </row>
      </sheetData>
      <sheetData sheetId="11">
        <row r="4">
          <cell r="M4">
            <v>22269</v>
          </cell>
        </row>
        <row r="6">
          <cell r="M6">
            <v>13125</v>
          </cell>
        </row>
        <row r="7">
          <cell r="M7">
            <v>1724</v>
          </cell>
        </row>
        <row r="8">
          <cell r="M8">
            <v>793</v>
          </cell>
        </row>
        <row r="9">
          <cell r="M9">
            <v>4023</v>
          </cell>
        </row>
        <row r="10">
          <cell r="M10">
            <v>1434</v>
          </cell>
        </row>
        <row r="11">
          <cell r="M11">
            <v>893</v>
          </cell>
        </row>
        <row r="12">
          <cell r="M12">
            <v>421</v>
          </cell>
        </row>
        <row r="13">
          <cell r="M13">
            <v>3255</v>
          </cell>
        </row>
        <row r="14">
          <cell r="M14">
            <v>582</v>
          </cell>
        </row>
        <row r="16">
          <cell r="M16">
            <v>8587</v>
          </cell>
        </row>
        <row r="17">
          <cell r="M17">
            <v>1428</v>
          </cell>
        </row>
        <row r="18">
          <cell r="M18">
            <v>762</v>
          </cell>
        </row>
        <row r="19">
          <cell r="M19">
            <v>1326</v>
          </cell>
        </row>
        <row r="20">
          <cell r="M20">
            <v>5071</v>
          </cell>
        </row>
        <row r="22">
          <cell r="M22">
            <v>557</v>
          </cell>
        </row>
      </sheetData>
      <sheetData sheetId="12">
        <row r="4">
          <cell r="M4">
            <v>10004</v>
          </cell>
        </row>
        <row r="6">
          <cell r="M6">
            <v>6337</v>
          </cell>
        </row>
        <row r="7">
          <cell r="M7">
            <v>1028</v>
          </cell>
        </row>
        <row r="8">
          <cell r="M8">
            <v>340</v>
          </cell>
        </row>
        <row r="9">
          <cell r="M9">
            <v>1818</v>
          </cell>
        </row>
        <row r="10">
          <cell r="M10">
            <v>813</v>
          </cell>
        </row>
        <row r="11">
          <cell r="M11">
            <v>447</v>
          </cell>
        </row>
        <row r="12">
          <cell r="M12">
            <v>207</v>
          </cell>
        </row>
        <row r="13">
          <cell r="M13">
            <v>1375</v>
          </cell>
        </row>
        <row r="14">
          <cell r="M14">
            <v>309</v>
          </cell>
        </row>
        <row r="16">
          <cell r="M16">
            <v>3382</v>
          </cell>
        </row>
        <row r="17">
          <cell r="M17">
            <v>649</v>
          </cell>
        </row>
        <row r="18">
          <cell r="M18">
            <v>291</v>
          </cell>
        </row>
        <row r="19">
          <cell r="M19">
            <v>502</v>
          </cell>
        </row>
        <row r="20">
          <cell r="M20">
            <v>1940</v>
          </cell>
        </row>
        <row r="22">
          <cell r="M22">
            <v>285</v>
          </cell>
        </row>
      </sheetData>
      <sheetData sheetId="13">
        <row r="4">
          <cell r="M4">
            <v>16618</v>
          </cell>
        </row>
        <row r="6">
          <cell r="M6">
            <v>9684</v>
          </cell>
        </row>
        <row r="7">
          <cell r="M7">
            <v>1026</v>
          </cell>
        </row>
        <row r="8">
          <cell r="M8">
            <v>566</v>
          </cell>
        </row>
        <row r="9">
          <cell r="M9">
            <v>2957</v>
          </cell>
        </row>
        <row r="10">
          <cell r="M10">
            <v>1171</v>
          </cell>
        </row>
        <row r="11">
          <cell r="M11">
            <v>801</v>
          </cell>
        </row>
        <row r="12">
          <cell r="M12">
            <v>338</v>
          </cell>
        </row>
        <row r="13">
          <cell r="M13">
            <v>2414</v>
          </cell>
        </row>
        <row r="14">
          <cell r="M14">
            <v>411</v>
          </cell>
        </row>
        <row r="16">
          <cell r="M16">
            <v>6677</v>
          </cell>
        </row>
        <row r="17">
          <cell r="M17">
            <v>1091</v>
          </cell>
        </row>
        <row r="18">
          <cell r="M18">
            <v>617</v>
          </cell>
        </row>
        <row r="19">
          <cell r="M19">
            <v>995</v>
          </cell>
        </row>
        <row r="20">
          <cell r="M20">
            <v>3974</v>
          </cell>
        </row>
        <row r="22">
          <cell r="M22">
            <v>257</v>
          </cell>
        </row>
      </sheetData>
      <sheetData sheetId="14">
        <row r="4">
          <cell r="M4">
            <v>7475</v>
          </cell>
        </row>
        <row r="6">
          <cell r="M6">
            <v>4555</v>
          </cell>
        </row>
        <row r="7">
          <cell r="M7">
            <v>1097</v>
          </cell>
        </row>
        <row r="8">
          <cell r="M8">
            <v>192</v>
          </cell>
        </row>
        <row r="9">
          <cell r="M9">
            <v>1188</v>
          </cell>
        </row>
        <row r="10">
          <cell r="M10">
            <v>499</v>
          </cell>
        </row>
        <row r="11">
          <cell r="M11">
            <v>379</v>
          </cell>
        </row>
        <row r="12">
          <cell r="M12">
            <v>136</v>
          </cell>
        </row>
        <row r="13">
          <cell r="M13">
            <v>847</v>
          </cell>
        </row>
        <row r="14">
          <cell r="M14">
            <v>217</v>
          </cell>
        </row>
        <row r="16">
          <cell r="M16">
            <v>2455</v>
          </cell>
        </row>
        <row r="17">
          <cell r="M17">
            <v>320</v>
          </cell>
        </row>
        <row r="18">
          <cell r="M18">
            <v>187</v>
          </cell>
        </row>
        <row r="19">
          <cell r="M19">
            <v>316</v>
          </cell>
        </row>
        <row r="20">
          <cell r="M20">
            <v>1632</v>
          </cell>
        </row>
        <row r="22">
          <cell r="M22">
            <v>465</v>
          </cell>
        </row>
      </sheetData>
      <sheetData sheetId="15">
        <row r="4">
          <cell r="M4">
            <v>18200</v>
          </cell>
        </row>
        <row r="6">
          <cell r="M6">
            <v>11069</v>
          </cell>
        </row>
        <row r="7">
          <cell r="M7">
            <v>1903</v>
          </cell>
        </row>
        <row r="8">
          <cell r="M8">
            <v>532</v>
          </cell>
        </row>
        <row r="9">
          <cell r="M9">
            <v>2881</v>
          </cell>
        </row>
        <row r="10">
          <cell r="M10">
            <v>1120</v>
          </cell>
        </row>
        <row r="11">
          <cell r="M11">
            <v>1147</v>
          </cell>
        </row>
        <row r="12">
          <cell r="M12">
            <v>332</v>
          </cell>
        </row>
        <row r="13">
          <cell r="M13">
            <v>2579</v>
          </cell>
        </row>
        <row r="14">
          <cell r="M14">
            <v>575</v>
          </cell>
        </row>
        <row r="16">
          <cell r="M16">
            <v>6923</v>
          </cell>
        </row>
        <row r="17">
          <cell r="M17">
            <v>702</v>
          </cell>
        </row>
        <row r="18">
          <cell r="M18">
            <v>530</v>
          </cell>
        </row>
        <row r="19">
          <cell r="M19">
            <v>880</v>
          </cell>
        </row>
        <row r="20">
          <cell r="M20">
            <v>4811</v>
          </cell>
        </row>
        <row r="22">
          <cell r="M22">
            <v>208</v>
          </cell>
        </row>
      </sheetData>
      <sheetData sheetId="16">
        <row r="4">
          <cell r="M4">
            <v>6947</v>
          </cell>
        </row>
        <row r="6">
          <cell r="M6">
            <v>4871</v>
          </cell>
        </row>
        <row r="7">
          <cell r="M7">
            <v>536</v>
          </cell>
        </row>
        <row r="8">
          <cell r="M8">
            <v>405</v>
          </cell>
        </row>
        <row r="9">
          <cell r="M9">
            <v>1071</v>
          </cell>
        </row>
        <row r="10">
          <cell r="M10">
            <v>712</v>
          </cell>
        </row>
        <row r="11">
          <cell r="M11">
            <v>484</v>
          </cell>
        </row>
        <row r="12">
          <cell r="M12">
            <v>132</v>
          </cell>
        </row>
        <row r="13">
          <cell r="M13">
            <v>1316</v>
          </cell>
        </row>
        <row r="14">
          <cell r="M14">
            <v>215</v>
          </cell>
        </row>
        <row r="16">
          <cell r="M16">
            <v>2057</v>
          </cell>
        </row>
        <row r="17">
          <cell r="M17">
            <v>299</v>
          </cell>
        </row>
        <row r="18">
          <cell r="M18">
            <v>232</v>
          </cell>
        </row>
        <row r="19">
          <cell r="M19">
            <v>306</v>
          </cell>
        </row>
        <row r="20">
          <cell r="M20">
            <v>1220</v>
          </cell>
        </row>
        <row r="22">
          <cell r="M22">
            <v>19</v>
          </cell>
        </row>
      </sheetData>
      <sheetData sheetId="17">
        <row r="4">
          <cell r="M4">
            <v>5071</v>
          </cell>
        </row>
        <row r="6">
          <cell r="M6">
            <v>3427</v>
          </cell>
        </row>
        <row r="7">
          <cell r="M7">
            <v>584</v>
          </cell>
        </row>
        <row r="8">
          <cell r="M8">
            <v>179</v>
          </cell>
        </row>
        <row r="9">
          <cell r="M9">
            <v>953</v>
          </cell>
        </row>
        <row r="10">
          <cell r="M10">
            <v>488</v>
          </cell>
        </row>
        <row r="11">
          <cell r="M11">
            <v>251</v>
          </cell>
        </row>
        <row r="12">
          <cell r="M12">
            <v>126</v>
          </cell>
        </row>
        <row r="13">
          <cell r="M13">
            <v>696</v>
          </cell>
        </row>
        <row r="14">
          <cell r="M14">
            <v>150</v>
          </cell>
        </row>
        <row r="16">
          <cell r="M16">
            <v>1526</v>
          </cell>
        </row>
        <row r="17">
          <cell r="M17">
            <v>318</v>
          </cell>
        </row>
        <row r="18">
          <cell r="M18">
            <v>125</v>
          </cell>
        </row>
        <row r="19">
          <cell r="M19">
            <v>250</v>
          </cell>
        </row>
        <row r="20">
          <cell r="M20">
            <v>833</v>
          </cell>
        </row>
        <row r="22">
          <cell r="M22">
            <v>118</v>
          </cell>
        </row>
      </sheetData>
      <sheetData sheetId="18">
        <row r="4">
          <cell r="M4">
            <v>4933</v>
          </cell>
        </row>
        <row r="6">
          <cell r="M6">
            <v>2910</v>
          </cell>
        </row>
        <row r="7">
          <cell r="M7">
            <v>444</v>
          </cell>
        </row>
        <row r="8">
          <cell r="M8">
            <v>161</v>
          </cell>
        </row>
        <row r="9">
          <cell r="M9">
            <v>865</v>
          </cell>
        </row>
        <row r="10">
          <cell r="M10">
            <v>325</v>
          </cell>
        </row>
        <row r="11">
          <cell r="M11">
            <v>196</v>
          </cell>
        </row>
        <row r="12">
          <cell r="M12">
            <v>81</v>
          </cell>
        </row>
        <row r="13">
          <cell r="M13">
            <v>679</v>
          </cell>
        </row>
        <row r="14">
          <cell r="M14">
            <v>159</v>
          </cell>
        </row>
        <row r="16">
          <cell r="M16">
            <v>1856</v>
          </cell>
        </row>
        <row r="17">
          <cell r="M17">
            <v>331</v>
          </cell>
        </row>
        <row r="18">
          <cell r="M18">
            <v>166</v>
          </cell>
        </row>
        <row r="19">
          <cell r="M19">
            <v>252</v>
          </cell>
        </row>
        <row r="20">
          <cell r="M20">
            <v>1107</v>
          </cell>
        </row>
        <row r="22">
          <cell r="M22">
            <v>167</v>
          </cell>
        </row>
      </sheetData>
      <sheetData sheetId="19">
        <row r="4">
          <cell r="M4">
            <v>9760</v>
          </cell>
        </row>
        <row r="6">
          <cell r="M6">
            <v>5534</v>
          </cell>
        </row>
        <row r="7">
          <cell r="M7">
            <v>850</v>
          </cell>
        </row>
        <row r="8">
          <cell r="M8">
            <v>275</v>
          </cell>
        </row>
        <row r="9">
          <cell r="M9">
            <v>1677</v>
          </cell>
        </row>
        <row r="10">
          <cell r="M10">
            <v>565</v>
          </cell>
        </row>
        <row r="11">
          <cell r="M11">
            <v>392</v>
          </cell>
        </row>
        <row r="12">
          <cell r="M12">
            <v>184</v>
          </cell>
        </row>
        <row r="13">
          <cell r="M13">
            <v>1293</v>
          </cell>
        </row>
        <row r="14">
          <cell r="M14">
            <v>298</v>
          </cell>
        </row>
        <row r="16">
          <cell r="M16">
            <v>3904</v>
          </cell>
        </row>
        <row r="17">
          <cell r="M17">
            <v>665</v>
          </cell>
        </row>
        <row r="18">
          <cell r="M18">
            <v>328</v>
          </cell>
        </row>
        <row r="19">
          <cell r="M19">
            <v>504</v>
          </cell>
        </row>
        <row r="20">
          <cell r="M20">
            <v>2407</v>
          </cell>
        </row>
        <row r="22">
          <cell r="M22">
            <v>322</v>
          </cell>
        </row>
      </sheetData>
      <sheetData sheetId="20">
        <row r="4">
          <cell r="M4">
            <v>10656</v>
          </cell>
        </row>
        <row r="6">
          <cell r="M6">
            <v>5875</v>
          </cell>
        </row>
        <row r="7">
          <cell r="M7">
            <v>785</v>
          </cell>
        </row>
        <row r="8">
          <cell r="M8">
            <v>308</v>
          </cell>
        </row>
        <row r="9">
          <cell r="M9">
            <v>1800</v>
          </cell>
        </row>
        <row r="10">
          <cell r="M10">
            <v>612</v>
          </cell>
        </row>
        <row r="11">
          <cell r="M11">
            <v>442</v>
          </cell>
        </row>
        <row r="12">
          <cell r="M12">
            <v>190</v>
          </cell>
        </row>
        <row r="13">
          <cell r="M13">
            <v>1434</v>
          </cell>
        </row>
        <row r="14">
          <cell r="M14">
            <v>304</v>
          </cell>
        </row>
        <row r="16">
          <cell r="M16">
            <v>4447</v>
          </cell>
        </row>
        <row r="17">
          <cell r="M17">
            <v>722</v>
          </cell>
        </row>
        <row r="18">
          <cell r="M18">
            <v>393</v>
          </cell>
        </row>
        <row r="19">
          <cell r="M19">
            <v>656</v>
          </cell>
        </row>
        <row r="20">
          <cell r="M20">
            <v>2676</v>
          </cell>
        </row>
        <row r="22">
          <cell r="M22">
            <v>334</v>
          </cell>
        </row>
      </sheetData>
      <sheetData sheetId="21">
        <row r="4">
          <cell r="M4">
            <v>4564</v>
          </cell>
        </row>
        <row r="6">
          <cell r="M6">
            <v>2698</v>
          </cell>
        </row>
        <row r="7">
          <cell r="M7">
            <v>294</v>
          </cell>
        </row>
        <row r="8">
          <cell r="M8">
            <v>163</v>
          </cell>
        </row>
        <row r="9">
          <cell r="M9">
            <v>829</v>
          </cell>
        </row>
        <row r="10">
          <cell r="M10">
            <v>357</v>
          </cell>
        </row>
        <row r="11">
          <cell r="M11">
            <v>202</v>
          </cell>
        </row>
        <row r="12">
          <cell r="M12">
            <v>91</v>
          </cell>
        </row>
        <row r="13">
          <cell r="M13">
            <v>645</v>
          </cell>
        </row>
        <row r="14">
          <cell r="M14">
            <v>117</v>
          </cell>
        </row>
        <row r="16">
          <cell r="M16">
            <v>1759</v>
          </cell>
        </row>
        <row r="17">
          <cell r="M17">
            <v>289</v>
          </cell>
        </row>
        <row r="18">
          <cell r="M18">
            <v>138</v>
          </cell>
        </row>
        <row r="19">
          <cell r="M19">
            <v>267</v>
          </cell>
        </row>
        <row r="20">
          <cell r="M20">
            <v>1065</v>
          </cell>
        </row>
        <row r="22">
          <cell r="M22">
            <v>107</v>
          </cell>
        </row>
      </sheetData>
      <sheetData sheetId="22">
        <row r="4">
          <cell r="M4">
            <v>6673</v>
          </cell>
        </row>
        <row r="6">
          <cell r="M6">
            <v>3959</v>
          </cell>
        </row>
        <row r="7">
          <cell r="M7">
            <v>440</v>
          </cell>
        </row>
        <row r="8">
          <cell r="M8">
            <v>228</v>
          </cell>
        </row>
        <row r="9">
          <cell r="M9">
            <v>1193</v>
          </cell>
        </row>
        <row r="10">
          <cell r="M10">
            <v>456</v>
          </cell>
        </row>
        <row r="11">
          <cell r="M11">
            <v>327</v>
          </cell>
        </row>
        <row r="12">
          <cell r="M12">
            <v>127</v>
          </cell>
        </row>
        <row r="13">
          <cell r="M13">
            <v>1022</v>
          </cell>
        </row>
        <row r="14">
          <cell r="M14">
            <v>166</v>
          </cell>
        </row>
        <row r="16">
          <cell r="M16">
            <v>2617</v>
          </cell>
        </row>
        <row r="17">
          <cell r="M17">
            <v>466</v>
          </cell>
        </row>
        <row r="18">
          <cell r="M18">
            <v>269</v>
          </cell>
        </row>
        <row r="19">
          <cell r="M19">
            <v>361</v>
          </cell>
        </row>
        <row r="20">
          <cell r="M20">
            <v>1521</v>
          </cell>
        </row>
        <row r="22">
          <cell r="M22">
            <v>97</v>
          </cell>
        </row>
      </sheetData>
      <sheetData sheetId="23">
        <row r="4">
          <cell r="M4">
            <v>5381</v>
          </cell>
        </row>
        <row r="6">
          <cell r="M6">
            <v>3027</v>
          </cell>
        </row>
        <row r="7">
          <cell r="M7">
            <v>292</v>
          </cell>
        </row>
        <row r="8">
          <cell r="M8">
            <v>175</v>
          </cell>
        </row>
        <row r="9">
          <cell r="M9">
            <v>935</v>
          </cell>
        </row>
        <row r="10">
          <cell r="M10">
            <v>358</v>
          </cell>
        </row>
        <row r="11">
          <cell r="M11">
            <v>272</v>
          </cell>
        </row>
        <row r="12">
          <cell r="M12">
            <v>120</v>
          </cell>
        </row>
        <row r="13">
          <cell r="M13">
            <v>747</v>
          </cell>
        </row>
        <row r="14">
          <cell r="M14">
            <v>128</v>
          </cell>
        </row>
        <row r="16">
          <cell r="M16">
            <v>2301</v>
          </cell>
        </row>
        <row r="17">
          <cell r="M17">
            <v>336</v>
          </cell>
        </row>
        <row r="18">
          <cell r="M18">
            <v>210</v>
          </cell>
        </row>
        <row r="19">
          <cell r="M19">
            <v>367</v>
          </cell>
        </row>
        <row r="20">
          <cell r="M20">
            <v>1388</v>
          </cell>
        </row>
        <row r="22">
          <cell r="M22">
            <v>53</v>
          </cell>
        </row>
      </sheetData>
      <sheetData sheetId="24">
        <row r="4">
          <cell r="M4">
            <v>16137</v>
          </cell>
        </row>
        <row r="6">
          <cell r="M6">
            <v>9414</v>
          </cell>
        </row>
        <row r="7">
          <cell r="M7">
            <v>1875</v>
          </cell>
        </row>
        <row r="8">
          <cell r="M8">
            <v>377</v>
          </cell>
        </row>
        <row r="9">
          <cell r="M9">
            <v>2301</v>
          </cell>
        </row>
        <row r="10">
          <cell r="M10">
            <v>1193</v>
          </cell>
        </row>
        <row r="11">
          <cell r="M11">
            <v>810</v>
          </cell>
        </row>
        <row r="12">
          <cell r="M12">
            <v>327</v>
          </cell>
        </row>
        <row r="13">
          <cell r="M13">
            <v>2021</v>
          </cell>
        </row>
        <row r="14">
          <cell r="M14">
            <v>510</v>
          </cell>
        </row>
        <row r="16">
          <cell r="M16">
            <v>5764</v>
          </cell>
        </row>
        <row r="17">
          <cell r="M17">
            <v>1023</v>
          </cell>
        </row>
        <row r="18">
          <cell r="M18">
            <v>519</v>
          </cell>
        </row>
        <row r="19">
          <cell r="M19">
            <v>811</v>
          </cell>
        </row>
        <row r="20">
          <cell r="M20">
            <v>3411</v>
          </cell>
        </row>
        <row r="22">
          <cell r="M22">
            <v>959</v>
          </cell>
        </row>
      </sheetData>
      <sheetData sheetId="25">
        <row r="4">
          <cell r="M4">
            <v>11145</v>
          </cell>
        </row>
        <row r="6">
          <cell r="M6">
            <v>7343</v>
          </cell>
        </row>
        <row r="7">
          <cell r="M7">
            <v>781</v>
          </cell>
        </row>
        <row r="8">
          <cell r="M8">
            <v>498</v>
          </cell>
        </row>
        <row r="9">
          <cell r="M9">
            <v>2259</v>
          </cell>
        </row>
        <row r="10">
          <cell r="M10">
            <v>877</v>
          </cell>
        </row>
        <row r="11">
          <cell r="M11">
            <v>585</v>
          </cell>
        </row>
        <row r="12">
          <cell r="M12">
            <v>243</v>
          </cell>
        </row>
        <row r="13">
          <cell r="M13">
            <v>1757</v>
          </cell>
        </row>
        <row r="14">
          <cell r="M14">
            <v>343</v>
          </cell>
        </row>
        <row r="16">
          <cell r="M16">
            <v>3765</v>
          </cell>
        </row>
        <row r="17">
          <cell r="M17">
            <v>677</v>
          </cell>
        </row>
        <row r="18">
          <cell r="M18">
            <v>372</v>
          </cell>
        </row>
        <row r="19">
          <cell r="M19">
            <v>564</v>
          </cell>
        </row>
        <row r="20">
          <cell r="M20">
            <v>2152</v>
          </cell>
        </row>
        <row r="22">
          <cell r="M22">
            <v>37</v>
          </cell>
        </row>
      </sheetData>
      <sheetData sheetId="26">
        <row r="4">
          <cell r="M4">
            <v>11869</v>
          </cell>
        </row>
        <row r="6">
          <cell r="M6">
            <v>6674</v>
          </cell>
        </row>
        <row r="7">
          <cell r="M7">
            <v>640</v>
          </cell>
        </row>
        <row r="8">
          <cell r="M8">
            <v>408</v>
          </cell>
        </row>
        <row r="9">
          <cell r="M9">
            <v>2314</v>
          </cell>
        </row>
        <row r="10">
          <cell r="M10">
            <v>700</v>
          </cell>
        </row>
        <row r="11">
          <cell r="M11">
            <v>474</v>
          </cell>
        </row>
        <row r="12">
          <cell r="M12">
            <v>213</v>
          </cell>
        </row>
        <row r="13">
          <cell r="M13">
            <v>1623</v>
          </cell>
        </row>
        <row r="14">
          <cell r="M14">
            <v>302</v>
          </cell>
        </row>
        <row r="16">
          <cell r="M16">
            <v>5155</v>
          </cell>
        </row>
        <row r="17">
          <cell r="M17">
            <v>816</v>
          </cell>
        </row>
        <row r="18">
          <cell r="M18">
            <v>417</v>
          </cell>
        </row>
        <row r="19">
          <cell r="M19">
            <v>798</v>
          </cell>
        </row>
        <row r="20">
          <cell r="M20">
            <v>3124</v>
          </cell>
        </row>
        <row r="22">
          <cell r="M22">
            <v>40</v>
          </cell>
        </row>
      </sheetData>
      <sheetData sheetId="27">
        <row r="4">
          <cell r="M4">
            <v>4960</v>
          </cell>
        </row>
        <row r="6">
          <cell r="M6">
            <v>2737</v>
          </cell>
        </row>
        <row r="7">
          <cell r="M7">
            <v>284</v>
          </cell>
        </row>
        <row r="8">
          <cell r="M8">
            <v>155</v>
          </cell>
        </row>
        <row r="9">
          <cell r="M9">
            <v>886</v>
          </cell>
        </row>
        <row r="10">
          <cell r="M10">
            <v>277</v>
          </cell>
        </row>
        <row r="11">
          <cell r="M11">
            <v>158</v>
          </cell>
        </row>
        <row r="12">
          <cell r="M12">
            <v>92</v>
          </cell>
        </row>
        <row r="13">
          <cell r="M13">
            <v>768</v>
          </cell>
        </row>
        <row r="14">
          <cell r="M14">
            <v>117</v>
          </cell>
        </row>
        <row r="16">
          <cell r="M16">
            <v>2171</v>
          </cell>
        </row>
        <row r="17">
          <cell r="M17">
            <v>390</v>
          </cell>
        </row>
        <row r="18">
          <cell r="M18">
            <v>175</v>
          </cell>
        </row>
        <row r="19">
          <cell r="M19">
            <v>294</v>
          </cell>
        </row>
        <row r="20">
          <cell r="M20">
            <v>1312</v>
          </cell>
        </row>
        <row r="22">
          <cell r="M22">
            <v>52</v>
          </cell>
        </row>
      </sheetData>
      <sheetData sheetId="28">
        <row r="4">
          <cell r="M4">
            <v>2651</v>
          </cell>
        </row>
        <row r="6">
          <cell r="M6">
            <v>1147</v>
          </cell>
        </row>
        <row r="7">
          <cell r="M7">
            <v>104</v>
          </cell>
        </row>
        <row r="8">
          <cell r="M8">
            <v>47</v>
          </cell>
        </row>
        <row r="9">
          <cell r="M9">
            <v>448</v>
          </cell>
        </row>
        <row r="10">
          <cell r="M10">
            <v>102</v>
          </cell>
        </row>
        <row r="11">
          <cell r="M11">
            <v>50</v>
          </cell>
        </row>
        <row r="12">
          <cell r="M12">
            <v>39</v>
          </cell>
        </row>
        <row r="13">
          <cell r="M13">
            <v>311</v>
          </cell>
        </row>
        <row r="14">
          <cell r="M14">
            <v>46</v>
          </cell>
        </row>
        <row r="16">
          <cell r="M16">
            <v>1401</v>
          </cell>
        </row>
        <row r="17">
          <cell r="M17">
            <v>199</v>
          </cell>
        </row>
        <row r="18">
          <cell r="M18">
            <v>136</v>
          </cell>
        </row>
        <row r="19">
          <cell r="M19">
            <v>180</v>
          </cell>
        </row>
        <row r="20">
          <cell r="M20">
            <v>886</v>
          </cell>
        </row>
        <row r="22">
          <cell r="M22">
            <v>103</v>
          </cell>
        </row>
      </sheetData>
      <sheetData sheetId="29">
        <row r="4">
          <cell r="M4">
            <v>276</v>
          </cell>
        </row>
        <row r="6">
          <cell r="M6">
            <v>115</v>
          </cell>
        </row>
        <row r="7">
          <cell r="M7">
            <v>5</v>
          </cell>
        </row>
        <row r="8">
          <cell r="M8">
            <v>4</v>
          </cell>
        </row>
        <row r="9">
          <cell r="M9">
            <v>44</v>
          </cell>
        </row>
        <row r="10">
          <cell r="M10">
            <v>12</v>
          </cell>
        </row>
        <row r="11">
          <cell r="M11">
            <v>5</v>
          </cell>
        </row>
        <row r="12">
          <cell r="M12">
            <v>5</v>
          </cell>
        </row>
        <row r="13">
          <cell r="M13">
            <v>36</v>
          </cell>
        </row>
        <row r="14">
          <cell r="M14">
            <v>4</v>
          </cell>
        </row>
        <row r="16">
          <cell r="M16">
            <v>154</v>
          </cell>
        </row>
        <row r="17">
          <cell r="M17">
            <v>22</v>
          </cell>
        </row>
        <row r="18">
          <cell r="M18">
            <v>10</v>
          </cell>
        </row>
        <row r="19">
          <cell r="M19">
            <v>10</v>
          </cell>
        </row>
        <row r="20">
          <cell r="M20">
            <v>112</v>
          </cell>
        </row>
        <row r="22">
          <cell r="M22">
            <v>7</v>
          </cell>
        </row>
      </sheetData>
      <sheetData sheetId="30">
        <row r="4">
          <cell r="M4">
            <v>13482</v>
          </cell>
        </row>
        <row r="6">
          <cell r="M6">
            <v>7751</v>
          </cell>
        </row>
        <row r="7">
          <cell r="M7">
            <v>744</v>
          </cell>
        </row>
        <row r="8">
          <cell r="M8">
            <v>420</v>
          </cell>
        </row>
        <row r="9">
          <cell r="M9">
            <v>2686</v>
          </cell>
        </row>
        <row r="10">
          <cell r="M10">
            <v>1097</v>
          </cell>
        </row>
        <row r="11">
          <cell r="M11">
            <v>420</v>
          </cell>
        </row>
        <row r="12">
          <cell r="M12">
            <v>279</v>
          </cell>
        </row>
        <row r="13">
          <cell r="M13">
            <v>1804</v>
          </cell>
        </row>
        <row r="14">
          <cell r="M14">
            <v>301</v>
          </cell>
        </row>
        <row r="16">
          <cell r="M16">
            <v>5077</v>
          </cell>
        </row>
        <row r="17">
          <cell r="M17">
            <v>1210</v>
          </cell>
        </row>
        <row r="18">
          <cell r="M18">
            <v>492</v>
          </cell>
        </row>
        <row r="19">
          <cell r="M19">
            <v>900</v>
          </cell>
        </row>
        <row r="20">
          <cell r="M20">
            <v>2475</v>
          </cell>
        </row>
        <row r="22">
          <cell r="M22">
            <v>654</v>
          </cell>
        </row>
      </sheetData>
      <sheetData sheetId="31">
        <row r="4">
          <cell r="M4">
            <v>7343</v>
          </cell>
        </row>
        <row r="6">
          <cell r="M6">
            <v>4207</v>
          </cell>
        </row>
        <row r="7">
          <cell r="M7">
            <v>516</v>
          </cell>
        </row>
        <row r="8">
          <cell r="M8">
            <v>246</v>
          </cell>
        </row>
        <row r="9">
          <cell r="M9">
            <v>1289</v>
          </cell>
        </row>
        <row r="10">
          <cell r="M10">
            <v>470</v>
          </cell>
        </row>
        <row r="11">
          <cell r="M11">
            <v>258</v>
          </cell>
        </row>
        <row r="12">
          <cell r="M12">
            <v>151</v>
          </cell>
        </row>
        <row r="13">
          <cell r="M13">
            <v>1057</v>
          </cell>
        </row>
        <row r="14">
          <cell r="M14">
            <v>220</v>
          </cell>
        </row>
        <row r="16">
          <cell r="M16">
            <v>2963</v>
          </cell>
        </row>
        <row r="17">
          <cell r="M17">
            <v>569</v>
          </cell>
        </row>
        <row r="18">
          <cell r="M18">
            <v>282</v>
          </cell>
        </row>
        <row r="19">
          <cell r="M19">
            <v>435</v>
          </cell>
        </row>
        <row r="20">
          <cell r="M20">
            <v>1677</v>
          </cell>
        </row>
        <row r="22">
          <cell r="M22">
            <v>173</v>
          </cell>
        </row>
      </sheetData>
      <sheetData sheetId="32">
        <row r="4">
          <cell r="M4">
            <v>8013</v>
          </cell>
        </row>
        <row r="6">
          <cell r="M6">
            <v>4403</v>
          </cell>
        </row>
        <row r="7">
          <cell r="M7">
            <v>526</v>
          </cell>
        </row>
        <row r="8">
          <cell r="M8">
            <v>291</v>
          </cell>
        </row>
        <row r="9">
          <cell r="M9">
            <v>1396</v>
          </cell>
        </row>
        <row r="10">
          <cell r="M10">
            <v>474</v>
          </cell>
        </row>
        <row r="11">
          <cell r="M11">
            <v>257</v>
          </cell>
        </row>
        <row r="12">
          <cell r="M12">
            <v>157</v>
          </cell>
        </row>
        <row r="13">
          <cell r="M13">
            <v>1076</v>
          </cell>
        </row>
        <row r="14">
          <cell r="M14">
            <v>226</v>
          </cell>
        </row>
        <row r="16">
          <cell r="M16">
            <v>3447</v>
          </cell>
        </row>
        <row r="17">
          <cell r="M17">
            <v>646</v>
          </cell>
        </row>
        <row r="18">
          <cell r="M18">
            <v>325</v>
          </cell>
        </row>
        <row r="19">
          <cell r="M19">
            <v>442</v>
          </cell>
        </row>
        <row r="20">
          <cell r="M20">
            <v>2034</v>
          </cell>
        </row>
        <row r="22">
          <cell r="M22">
            <v>163</v>
          </cell>
        </row>
      </sheetData>
      <sheetData sheetId="33">
        <row r="4">
          <cell r="M4">
            <v>7008</v>
          </cell>
        </row>
        <row r="6">
          <cell r="M6">
            <v>4071</v>
          </cell>
        </row>
        <row r="7">
          <cell r="M7">
            <v>558</v>
          </cell>
        </row>
        <row r="8">
          <cell r="M8">
            <v>203</v>
          </cell>
        </row>
        <row r="9">
          <cell r="M9">
            <v>1241</v>
          </cell>
        </row>
        <row r="10">
          <cell r="M10">
            <v>480</v>
          </cell>
        </row>
        <row r="11">
          <cell r="M11">
            <v>291</v>
          </cell>
        </row>
        <row r="12">
          <cell r="M12">
            <v>159</v>
          </cell>
        </row>
        <row r="13">
          <cell r="M13">
            <v>928</v>
          </cell>
        </row>
        <row r="14">
          <cell r="M14">
            <v>211</v>
          </cell>
        </row>
        <row r="16">
          <cell r="M16">
            <v>2813</v>
          </cell>
        </row>
        <row r="17">
          <cell r="M17">
            <v>416</v>
          </cell>
        </row>
        <row r="18">
          <cell r="M18">
            <v>226</v>
          </cell>
        </row>
        <row r="19">
          <cell r="M19">
            <v>368</v>
          </cell>
        </row>
        <row r="20">
          <cell r="M20">
            <v>1803</v>
          </cell>
        </row>
        <row r="22">
          <cell r="M22">
            <v>124</v>
          </cell>
        </row>
      </sheetData>
      <sheetData sheetId="34">
        <row r="4">
          <cell r="M4">
            <v>11192</v>
          </cell>
        </row>
        <row r="6">
          <cell r="M6">
            <v>6998</v>
          </cell>
        </row>
        <row r="7">
          <cell r="M7">
            <v>1345</v>
          </cell>
        </row>
        <row r="8">
          <cell r="M8">
            <v>329</v>
          </cell>
        </row>
        <row r="9">
          <cell r="M9">
            <v>1640</v>
          </cell>
        </row>
        <row r="10">
          <cell r="M10">
            <v>640</v>
          </cell>
        </row>
        <row r="11">
          <cell r="M11">
            <v>856</v>
          </cell>
        </row>
        <row r="12">
          <cell r="M12">
            <v>173</v>
          </cell>
        </row>
        <row r="13">
          <cell r="M13">
            <v>1651</v>
          </cell>
        </row>
        <row r="14">
          <cell r="M14">
            <v>364</v>
          </cell>
        </row>
        <row r="16">
          <cell r="M16">
            <v>4110</v>
          </cell>
        </row>
        <row r="17">
          <cell r="M17">
            <v>286</v>
          </cell>
        </row>
        <row r="18">
          <cell r="M18">
            <v>304</v>
          </cell>
        </row>
        <row r="19">
          <cell r="M19">
            <v>512</v>
          </cell>
        </row>
        <row r="20">
          <cell r="M20">
            <v>3008</v>
          </cell>
        </row>
        <row r="22">
          <cell r="M22">
            <v>84</v>
          </cell>
        </row>
      </sheetData>
      <sheetData sheetId="35">
        <row r="4">
          <cell r="K4">
            <v>13770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L4">
            <v>47175</v>
          </cell>
          <cell r="M4">
            <v>48353</v>
          </cell>
        </row>
        <row r="6">
          <cell r="M6">
            <v>28283</v>
          </cell>
        </row>
        <row r="7">
          <cell r="M7">
            <v>3703</v>
          </cell>
        </row>
        <row r="8">
          <cell r="M8">
            <v>1503</v>
          </cell>
        </row>
        <row r="9">
          <cell r="M9">
            <v>8104</v>
          </cell>
        </row>
        <row r="10">
          <cell r="M10">
            <v>3272</v>
          </cell>
        </row>
        <row r="11">
          <cell r="M11">
            <v>2229</v>
          </cell>
        </row>
        <row r="12">
          <cell r="M12">
            <v>954</v>
          </cell>
        </row>
        <row r="13">
          <cell r="M13">
            <v>7002</v>
          </cell>
        </row>
        <row r="14">
          <cell r="M14">
            <v>1516</v>
          </cell>
        </row>
        <row r="16">
          <cell r="M16">
            <v>18987</v>
          </cell>
        </row>
        <row r="17">
          <cell r="M17">
            <v>3047</v>
          </cell>
        </row>
        <row r="18">
          <cell r="M18">
            <v>1682</v>
          </cell>
        </row>
        <row r="19">
          <cell r="M19">
            <v>2677</v>
          </cell>
        </row>
        <row r="20">
          <cell r="M20">
            <v>11581</v>
          </cell>
        </row>
        <row r="22">
          <cell r="M22">
            <v>1083</v>
          </cell>
        </row>
      </sheetData>
      <sheetData sheetId="1">
        <row r="4">
          <cell r="M4">
            <v>5187</v>
          </cell>
        </row>
        <row r="25">
          <cell r="M25">
            <v>59662</v>
          </cell>
        </row>
        <row r="27">
          <cell r="M27">
            <v>34554</v>
          </cell>
        </row>
        <row r="28">
          <cell r="M28">
            <v>3432</v>
          </cell>
        </row>
        <row r="29">
          <cell r="M29">
            <v>2209</v>
          </cell>
        </row>
        <row r="30">
          <cell r="M30">
            <v>11278</v>
          </cell>
        </row>
        <row r="31">
          <cell r="M31">
            <v>4627</v>
          </cell>
        </row>
        <row r="32">
          <cell r="M32">
            <v>1840</v>
          </cell>
        </row>
        <row r="33">
          <cell r="M33">
            <v>1334</v>
          </cell>
        </row>
        <row r="34">
          <cell r="M34">
            <v>8179</v>
          </cell>
        </row>
        <row r="35">
          <cell r="M35">
            <v>1655</v>
          </cell>
        </row>
        <row r="37">
          <cell r="M37">
            <v>22693</v>
          </cell>
        </row>
        <row r="38">
          <cell r="M38">
            <v>4764</v>
          </cell>
        </row>
        <row r="39">
          <cell r="M39">
            <v>2411</v>
          </cell>
        </row>
        <row r="40">
          <cell r="M40">
            <v>3404</v>
          </cell>
        </row>
        <row r="41">
          <cell r="M41">
            <v>12114</v>
          </cell>
        </row>
        <row r="43">
          <cell r="M43">
            <v>2415</v>
          </cell>
        </row>
      </sheetData>
      <sheetData sheetId="2">
        <row r="25">
          <cell r="M25">
            <v>7091</v>
          </cell>
        </row>
        <row r="27">
          <cell r="M27">
            <v>4167</v>
          </cell>
        </row>
        <row r="28">
          <cell r="M28">
            <v>590</v>
          </cell>
        </row>
        <row r="29">
          <cell r="M29">
            <v>251</v>
          </cell>
        </row>
        <row r="30">
          <cell r="M30">
            <v>1248</v>
          </cell>
        </row>
        <row r="31">
          <cell r="M31">
            <v>478</v>
          </cell>
        </row>
        <row r="32">
          <cell r="M32">
            <v>280</v>
          </cell>
        </row>
        <row r="33">
          <cell r="M33">
            <v>128</v>
          </cell>
        </row>
        <row r="34">
          <cell r="M34">
            <v>986</v>
          </cell>
        </row>
        <row r="35">
          <cell r="M35">
            <v>206</v>
          </cell>
        </row>
        <row r="37">
          <cell r="M37">
            <v>2462</v>
          </cell>
        </row>
        <row r="38">
          <cell r="M38">
            <v>440</v>
          </cell>
        </row>
        <row r="39">
          <cell r="M39">
            <v>278</v>
          </cell>
        </row>
        <row r="40">
          <cell r="M40">
            <v>319</v>
          </cell>
        </row>
        <row r="41">
          <cell r="M41">
            <v>1425</v>
          </cell>
        </row>
        <row r="43">
          <cell r="M43">
            <v>462</v>
          </cell>
        </row>
      </sheetData>
      <sheetData sheetId="3">
        <row r="25">
          <cell r="M25">
            <v>27890</v>
          </cell>
        </row>
        <row r="27">
          <cell r="M27">
            <v>16800</v>
          </cell>
        </row>
        <row r="28">
          <cell r="M28">
            <v>1606</v>
          </cell>
        </row>
        <row r="29">
          <cell r="M29">
            <v>1025</v>
          </cell>
        </row>
        <row r="30">
          <cell r="M30">
            <v>5790</v>
          </cell>
        </row>
        <row r="31">
          <cell r="M31">
            <v>1932</v>
          </cell>
        </row>
        <row r="32">
          <cell r="M32">
            <v>921</v>
          </cell>
        </row>
        <row r="33">
          <cell r="M33">
            <v>635</v>
          </cell>
        </row>
        <row r="34">
          <cell r="M34">
            <v>4068</v>
          </cell>
        </row>
        <row r="35">
          <cell r="M35">
            <v>823</v>
          </cell>
        </row>
        <row r="37">
          <cell r="M37">
            <v>10199</v>
          </cell>
        </row>
        <row r="38">
          <cell r="M38">
            <v>2144</v>
          </cell>
        </row>
        <row r="39">
          <cell r="M39">
            <v>1183</v>
          </cell>
        </row>
        <row r="40">
          <cell r="M40">
            <v>1758</v>
          </cell>
        </row>
        <row r="41">
          <cell r="M41">
            <v>5114</v>
          </cell>
        </row>
        <row r="43">
          <cell r="M43">
            <v>891</v>
          </cell>
        </row>
      </sheetData>
      <sheetData sheetId="4">
        <row r="25">
          <cell r="M25">
            <v>10305</v>
          </cell>
        </row>
        <row r="27">
          <cell r="M27">
            <v>5466</v>
          </cell>
        </row>
        <row r="28">
          <cell r="M28">
            <v>483</v>
          </cell>
        </row>
        <row r="29">
          <cell r="M29">
            <v>484</v>
          </cell>
        </row>
        <row r="30">
          <cell r="M30">
            <v>1852</v>
          </cell>
        </row>
        <row r="31">
          <cell r="M31">
            <v>846</v>
          </cell>
        </row>
        <row r="32">
          <cell r="M32">
            <v>223</v>
          </cell>
        </row>
        <row r="33">
          <cell r="M33">
            <v>260</v>
          </cell>
        </row>
        <row r="34">
          <cell r="M34">
            <v>1117</v>
          </cell>
        </row>
        <row r="35">
          <cell r="M35">
            <v>201</v>
          </cell>
        </row>
        <row r="37">
          <cell r="M37">
            <v>4081</v>
          </cell>
        </row>
        <row r="38">
          <cell r="M38">
            <v>934</v>
          </cell>
        </row>
        <row r="39">
          <cell r="M39">
            <v>390</v>
          </cell>
        </row>
        <row r="40">
          <cell r="M40">
            <v>468</v>
          </cell>
        </row>
        <row r="41">
          <cell r="M41">
            <v>2289</v>
          </cell>
        </row>
        <row r="43">
          <cell r="M43">
            <v>758</v>
          </cell>
        </row>
      </sheetData>
      <sheetData sheetId="5">
        <row r="25">
          <cell r="M25">
            <v>14376</v>
          </cell>
        </row>
        <row r="27">
          <cell r="M27">
            <v>8121</v>
          </cell>
        </row>
        <row r="28">
          <cell r="M28">
            <v>753</v>
          </cell>
        </row>
        <row r="29">
          <cell r="M29">
            <v>449</v>
          </cell>
        </row>
        <row r="30">
          <cell r="M30">
            <v>2388</v>
          </cell>
        </row>
        <row r="31">
          <cell r="M31">
            <v>1371</v>
          </cell>
        </row>
        <row r="32">
          <cell r="M32">
            <v>416</v>
          </cell>
        </row>
        <row r="33">
          <cell r="M33">
            <v>311</v>
          </cell>
        </row>
        <row r="34">
          <cell r="M34">
            <v>2008</v>
          </cell>
        </row>
        <row r="35">
          <cell r="M35">
            <v>425</v>
          </cell>
        </row>
        <row r="37">
          <cell r="M37">
            <v>5951</v>
          </cell>
        </row>
        <row r="38">
          <cell r="M38">
            <v>1246</v>
          </cell>
        </row>
        <row r="39">
          <cell r="M39">
            <v>560</v>
          </cell>
        </row>
        <row r="40">
          <cell r="M40">
            <v>859</v>
          </cell>
        </row>
        <row r="41">
          <cell r="M41">
            <v>3286</v>
          </cell>
        </row>
        <row r="43">
          <cell r="M43">
            <v>304</v>
          </cell>
        </row>
      </sheetData>
      <sheetData sheetId="6">
        <row r="4">
          <cell r="M4">
            <v>4009</v>
          </cell>
        </row>
        <row r="25">
          <cell r="M25">
            <v>64490</v>
          </cell>
        </row>
        <row r="27">
          <cell r="M27">
            <v>37390</v>
          </cell>
        </row>
        <row r="28">
          <cell r="M28">
            <v>3648</v>
          </cell>
        </row>
        <row r="29">
          <cell r="M29">
            <v>2451</v>
          </cell>
        </row>
        <row r="30">
          <cell r="M30">
            <v>12267</v>
          </cell>
        </row>
        <row r="31">
          <cell r="M31">
            <v>4989</v>
          </cell>
        </row>
        <row r="32">
          <cell r="M32">
            <v>2122</v>
          </cell>
        </row>
        <row r="33">
          <cell r="M33">
            <v>1362</v>
          </cell>
        </row>
        <row r="34">
          <cell r="M34">
            <v>8868</v>
          </cell>
        </row>
        <row r="35">
          <cell r="M35">
            <v>1683</v>
          </cell>
        </row>
        <row r="37">
          <cell r="M37">
            <v>25013</v>
          </cell>
        </row>
        <row r="38">
          <cell r="M38">
            <v>5066</v>
          </cell>
        </row>
        <row r="39">
          <cell r="M39">
            <v>2658</v>
          </cell>
        </row>
        <row r="40">
          <cell r="M40">
            <v>3702</v>
          </cell>
        </row>
        <row r="41">
          <cell r="M41">
            <v>13587</v>
          </cell>
        </row>
        <row r="43">
          <cell r="M43">
            <v>2087</v>
          </cell>
        </row>
      </sheetData>
      <sheetData sheetId="7">
        <row r="25">
          <cell r="M25">
            <v>41253</v>
          </cell>
        </row>
        <row r="27">
          <cell r="M27">
            <v>23987</v>
          </cell>
        </row>
        <row r="28">
          <cell r="M28">
            <v>2256</v>
          </cell>
        </row>
        <row r="29">
          <cell r="M29">
            <v>1694</v>
          </cell>
        </row>
        <row r="30">
          <cell r="M30">
            <v>7895</v>
          </cell>
        </row>
        <row r="31">
          <cell r="M31">
            <v>3044</v>
          </cell>
        </row>
        <row r="32">
          <cell r="M32">
            <v>1423</v>
          </cell>
        </row>
        <row r="33">
          <cell r="M33">
            <v>874</v>
          </cell>
        </row>
        <row r="34">
          <cell r="M34">
            <v>5783</v>
          </cell>
        </row>
        <row r="35">
          <cell r="M35">
            <v>1018</v>
          </cell>
        </row>
        <row r="37">
          <cell r="M37">
            <v>15949</v>
          </cell>
        </row>
        <row r="38">
          <cell r="M38">
            <v>3338</v>
          </cell>
        </row>
        <row r="39">
          <cell r="M39">
            <v>1605</v>
          </cell>
        </row>
        <row r="40">
          <cell r="M40">
            <v>2388</v>
          </cell>
        </row>
        <row r="41">
          <cell r="M41">
            <v>8618</v>
          </cell>
        </row>
        <row r="43">
          <cell r="M43">
            <v>1317</v>
          </cell>
        </row>
      </sheetData>
      <sheetData sheetId="8">
        <row r="25">
          <cell r="M25">
            <v>7364</v>
          </cell>
        </row>
        <row r="27">
          <cell r="M27">
            <v>4536</v>
          </cell>
        </row>
        <row r="28">
          <cell r="M28">
            <v>634</v>
          </cell>
        </row>
        <row r="29">
          <cell r="M29">
            <v>286</v>
          </cell>
        </row>
        <row r="30">
          <cell r="M30">
            <v>1286</v>
          </cell>
        </row>
        <row r="31">
          <cell r="M31">
            <v>522</v>
          </cell>
        </row>
        <row r="32">
          <cell r="M32">
            <v>333</v>
          </cell>
        </row>
        <row r="33">
          <cell r="M33">
            <v>146</v>
          </cell>
        </row>
        <row r="34">
          <cell r="M34">
            <v>1131</v>
          </cell>
        </row>
        <row r="35">
          <cell r="M35">
            <v>198</v>
          </cell>
        </row>
        <row r="37">
          <cell r="M37">
            <v>2768</v>
          </cell>
        </row>
        <row r="38">
          <cell r="M38">
            <v>551</v>
          </cell>
        </row>
        <row r="39">
          <cell r="M39">
            <v>328</v>
          </cell>
        </row>
        <row r="40">
          <cell r="M40">
            <v>343</v>
          </cell>
        </row>
        <row r="41">
          <cell r="M41">
            <v>1546</v>
          </cell>
        </row>
        <row r="43">
          <cell r="M43">
            <v>60</v>
          </cell>
        </row>
      </sheetData>
      <sheetData sheetId="9">
        <row r="25">
          <cell r="M25">
            <v>3265</v>
          </cell>
        </row>
        <row r="27">
          <cell r="M27">
            <v>1743</v>
          </cell>
        </row>
        <row r="28">
          <cell r="M28">
            <v>201</v>
          </cell>
        </row>
        <row r="29">
          <cell r="M29">
            <v>103</v>
          </cell>
        </row>
        <row r="30">
          <cell r="M30">
            <v>780</v>
          </cell>
        </row>
        <row r="31">
          <cell r="M31">
            <v>178</v>
          </cell>
        </row>
        <row r="32">
          <cell r="M32">
            <v>57</v>
          </cell>
        </row>
        <row r="33">
          <cell r="M33">
            <v>32</v>
          </cell>
        </row>
        <row r="34">
          <cell r="M34">
            <v>343</v>
          </cell>
        </row>
        <row r="35">
          <cell r="M35">
            <v>49</v>
          </cell>
        </row>
        <row r="37">
          <cell r="M37">
            <v>1457</v>
          </cell>
        </row>
        <row r="38">
          <cell r="M38">
            <v>296</v>
          </cell>
        </row>
        <row r="39">
          <cell r="M39">
            <v>115</v>
          </cell>
        </row>
        <row r="40">
          <cell r="M40">
            <v>227</v>
          </cell>
        </row>
        <row r="41">
          <cell r="M41">
            <v>819</v>
          </cell>
        </row>
        <row r="43">
          <cell r="M43">
            <v>65</v>
          </cell>
        </row>
      </sheetData>
      <sheetData sheetId="10">
        <row r="25">
          <cell r="M25">
            <v>12608</v>
          </cell>
        </row>
        <row r="27">
          <cell r="M27">
            <v>7124</v>
          </cell>
        </row>
        <row r="28">
          <cell r="M28">
            <v>557</v>
          </cell>
        </row>
        <row r="29">
          <cell r="M29">
            <v>368</v>
          </cell>
        </row>
        <row r="30">
          <cell r="M30">
            <v>2306</v>
          </cell>
        </row>
        <row r="31">
          <cell r="M31">
            <v>1245</v>
          </cell>
        </row>
        <row r="32">
          <cell r="M32">
            <v>309</v>
          </cell>
        </row>
        <row r="33">
          <cell r="M33">
            <v>310</v>
          </cell>
        </row>
        <row r="34">
          <cell r="M34">
            <v>1611</v>
          </cell>
        </row>
        <row r="35">
          <cell r="M35">
            <v>418</v>
          </cell>
        </row>
        <row r="37">
          <cell r="M37">
            <v>4839</v>
          </cell>
        </row>
        <row r="38">
          <cell r="M38">
            <v>881</v>
          </cell>
        </row>
        <row r="39">
          <cell r="M39">
            <v>610</v>
          </cell>
        </row>
        <row r="40">
          <cell r="M40">
            <v>744</v>
          </cell>
        </row>
        <row r="41">
          <cell r="M41">
            <v>2604</v>
          </cell>
        </row>
        <row r="43">
          <cell r="M43">
            <v>645</v>
          </cell>
        </row>
      </sheetData>
      <sheetData sheetId="11">
        <row r="4">
          <cell r="M4">
            <v>23501</v>
          </cell>
        </row>
        <row r="6">
          <cell r="M6">
            <v>14127</v>
          </cell>
        </row>
        <row r="7">
          <cell r="M7">
            <v>1794</v>
          </cell>
        </row>
        <row r="8">
          <cell r="M8">
            <v>813</v>
          </cell>
        </row>
        <row r="9">
          <cell r="M9">
            <v>4132</v>
          </cell>
        </row>
        <row r="10">
          <cell r="M10">
            <v>1605</v>
          </cell>
        </row>
        <row r="11">
          <cell r="M11">
            <v>1040</v>
          </cell>
        </row>
        <row r="12">
          <cell r="M12">
            <v>458</v>
          </cell>
        </row>
        <row r="13">
          <cell r="M13">
            <v>3563</v>
          </cell>
        </row>
        <row r="14">
          <cell r="M14">
            <v>722</v>
          </cell>
        </row>
        <row r="16">
          <cell r="M16">
            <v>8889</v>
          </cell>
        </row>
        <row r="17">
          <cell r="M17">
            <v>1355</v>
          </cell>
        </row>
        <row r="18">
          <cell r="M18">
            <v>809</v>
          </cell>
        </row>
        <row r="19">
          <cell r="M19">
            <v>1383</v>
          </cell>
        </row>
        <row r="20">
          <cell r="M20">
            <v>5342</v>
          </cell>
        </row>
        <row r="22">
          <cell r="M22">
            <v>485</v>
          </cell>
        </row>
      </sheetData>
      <sheetData sheetId="12">
        <row r="4">
          <cell r="M4">
            <v>9852</v>
          </cell>
        </row>
        <row r="6">
          <cell r="M6">
            <v>6158</v>
          </cell>
        </row>
        <row r="7">
          <cell r="M7">
            <v>983</v>
          </cell>
        </row>
        <row r="8">
          <cell r="M8">
            <v>326</v>
          </cell>
        </row>
        <row r="9">
          <cell r="M9">
            <v>1712</v>
          </cell>
        </row>
        <row r="10">
          <cell r="M10">
            <v>764</v>
          </cell>
        </row>
        <row r="11">
          <cell r="M11">
            <v>441</v>
          </cell>
        </row>
        <row r="12">
          <cell r="M12">
            <v>198</v>
          </cell>
        </row>
        <row r="13">
          <cell r="M13">
            <v>1397</v>
          </cell>
        </row>
        <row r="14">
          <cell r="M14">
            <v>337</v>
          </cell>
        </row>
        <row r="16">
          <cell r="M16">
            <v>3434</v>
          </cell>
        </row>
        <row r="17">
          <cell r="M17">
            <v>630</v>
          </cell>
        </row>
        <row r="18">
          <cell r="M18">
            <v>346</v>
          </cell>
        </row>
        <row r="19">
          <cell r="M19">
            <v>469</v>
          </cell>
        </row>
        <row r="20">
          <cell r="M20">
            <v>1989</v>
          </cell>
        </row>
        <row r="22">
          <cell r="M22">
            <v>260</v>
          </cell>
        </row>
      </sheetData>
      <sheetData sheetId="13">
        <row r="4">
          <cell r="M4">
            <v>18113</v>
          </cell>
        </row>
        <row r="6">
          <cell r="M6">
            <v>10827</v>
          </cell>
        </row>
        <row r="7">
          <cell r="M7">
            <v>1041</v>
          </cell>
        </row>
        <row r="8">
          <cell r="M8">
            <v>646</v>
          </cell>
        </row>
        <row r="9">
          <cell r="M9">
            <v>3242</v>
          </cell>
        </row>
        <row r="10">
          <cell r="M10">
            <v>1261</v>
          </cell>
        </row>
        <row r="11">
          <cell r="M11">
            <v>911</v>
          </cell>
        </row>
        <row r="12">
          <cell r="M12">
            <v>365</v>
          </cell>
        </row>
        <row r="13">
          <cell r="M13">
            <v>2843</v>
          </cell>
        </row>
        <row r="14">
          <cell r="M14">
            <v>518</v>
          </cell>
        </row>
        <row r="16">
          <cell r="M16">
            <v>7061</v>
          </cell>
        </row>
        <row r="17">
          <cell r="M17">
            <v>1119</v>
          </cell>
        </row>
        <row r="18">
          <cell r="M18">
            <v>647</v>
          </cell>
        </row>
        <row r="19">
          <cell r="M19">
            <v>1012</v>
          </cell>
        </row>
        <row r="20">
          <cell r="M20">
            <v>4283</v>
          </cell>
        </row>
        <row r="22">
          <cell r="M22">
            <v>225</v>
          </cell>
        </row>
      </sheetData>
      <sheetData sheetId="14">
        <row r="4">
          <cell r="M4">
            <v>7501</v>
          </cell>
        </row>
        <row r="6">
          <cell r="M6">
            <v>4548</v>
          </cell>
        </row>
        <row r="7">
          <cell r="M7">
            <v>1055</v>
          </cell>
        </row>
        <row r="8">
          <cell r="M8">
            <v>180</v>
          </cell>
        </row>
        <row r="9">
          <cell r="M9">
            <v>1182</v>
          </cell>
        </row>
        <row r="10">
          <cell r="M10">
            <v>513</v>
          </cell>
        </row>
        <row r="11">
          <cell r="M11">
            <v>399</v>
          </cell>
        </row>
        <row r="12">
          <cell r="M12">
            <v>110</v>
          </cell>
        </row>
        <row r="13">
          <cell r="M13">
            <v>884</v>
          </cell>
        </row>
        <row r="14">
          <cell r="M14">
            <v>225</v>
          </cell>
        </row>
        <row r="16">
          <cell r="M16">
            <v>2543</v>
          </cell>
        </row>
        <row r="17">
          <cell r="M17">
            <v>296</v>
          </cell>
        </row>
        <row r="18">
          <cell r="M18">
            <v>206</v>
          </cell>
        </row>
        <row r="19">
          <cell r="M19">
            <v>295</v>
          </cell>
        </row>
        <row r="20">
          <cell r="M20">
            <v>1746</v>
          </cell>
        </row>
        <row r="22">
          <cell r="M22">
            <v>410</v>
          </cell>
        </row>
      </sheetData>
      <sheetData sheetId="15">
        <row r="4">
          <cell r="M4">
            <v>20805</v>
          </cell>
        </row>
        <row r="6">
          <cell r="M6">
            <v>12632</v>
          </cell>
        </row>
        <row r="7">
          <cell r="M7">
            <v>2044</v>
          </cell>
        </row>
        <row r="8">
          <cell r="M8">
            <v>615</v>
          </cell>
        </row>
        <row r="9">
          <cell r="M9">
            <v>3182</v>
          </cell>
        </row>
        <row r="10">
          <cell r="M10">
            <v>1250</v>
          </cell>
        </row>
        <row r="11">
          <cell r="M11">
            <v>1336</v>
          </cell>
        </row>
        <row r="12">
          <cell r="M12">
            <v>346</v>
          </cell>
        </row>
        <row r="13">
          <cell r="M13">
            <v>3167</v>
          </cell>
        </row>
        <row r="14">
          <cell r="M14">
            <v>692</v>
          </cell>
        </row>
        <row r="16">
          <cell r="M16">
            <v>7972</v>
          </cell>
        </row>
        <row r="17">
          <cell r="M17">
            <v>815</v>
          </cell>
        </row>
        <row r="18">
          <cell r="M18">
            <v>639</v>
          </cell>
        </row>
        <row r="19">
          <cell r="M19">
            <v>987</v>
          </cell>
        </row>
        <row r="20">
          <cell r="M20">
            <v>5531</v>
          </cell>
        </row>
        <row r="22">
          <cell r="M22">
            <v>201</v>
          </cell>
        </row>
      </sheetData>
      <sheetData sheetId="16">
        <row r="4">
          <cell r="M4">
            <v>7784</v>
          </cell>
        </row>
        <row r="6">
          <cell r="M6">
            <v>5425</v>
          </cell>
        </row>
        <row r="7">
          <cell r="M7">
            <v>573</v>
          </cell>
        </row>
        <row r="8">
          <cell r="M8">
            <v>412</v>
          </cell>
        </row>
        <row r="9">
          <cell r="M9">
            <v>1135</v>
          </cell>
        </row>
        <row r="10">
          <cell r="M10">
            <v>855</v>
          </cell>
        </row>
        <row r="11">
          <cell r="M11">
            <v>568</v>
          </cell>
        </row>
        <row r="12">
          <cell r="M12">
            <v>142</v>
          </cell>
        </row>
        <row r="13">
          <cell r="M13">
            <v>1501</v>
          </cell>
        </row>
        <row r="14">
          <cell r="M14">
            <v>239</v>
          </cell>
        </row>
        <row r="16">
          <cell r="M16">
            <v>2339</v>
          </cell>
        </row>
        <row r="17">
          <cell r="M17">
            <v>304</v>
          </cell>
        </row>
        <row r="18">
          <cell r="M18">
            <v>290</v>
          </cell>
        </row>
        <row r="19">
          <cell r="M19">
            <v>335</v>
          </cell>
        </row>
        <row r="20">
          <cell r="M20">
            <v>1410</v>
          </cell>
        </row>
        <row r="22">
          <cell r="M22">
            <v>20</v>
          </cell>
        </row>
      </sheetData>
      <sheetData sheetId="17">
        <row r="4">
          <cell r="M4">
            <v>4929</v>
          </cell>
        </row>
        <row r="6">
          <cell r="M6">
            <v>3302</v>
          </cell>
        </row>
        <row r="7">
          <cell r="M7">
            <v>554</v>
          </cell>
        </row>
        <row r="8">
          <cell r="M8">
            <v>180</v>
          </cell>
        </row>
        <row r="9">
          <cell r="M9">
            <v>912</v>
          </cell>
        </row>
        <row r="10">
          <cell r="M10">
            <v>440</v>
          </cell>
        </row>
        <row r="11">
          <cell r="M11">
            <v>256</v>
          </cell>
        </row>
        <row r="12">
          <cell r="M12">
            <v>104</v>
          </cell>
        </row>
        <row r="13">
          <cell r="M13">
            <v>695</v>
          </cell>
        </row>
        <row r="14">
          <cell r="M14">
            <v>161</v>
          </cell>
        </row>
        <row r="16">
          <cell r="M16">
            <v>1526</v>
          </cell>
        </row>
        <row r="17">
          <cell r="M17">
            <v>303</v>
          </cell>
        </row>
        <row r="18">
          <cell r="M18">
            <v>161</v>
          </cell>
        </row>
        <row r="19">
          <cell r="M19">
            <v>220</v>
          </cell>
        </row>
        <row r="20">
          <cell r="M20">
            <v>842</v>
          </cell>
        </row>
        <row r="22">
          <cell r="M22">
            <v>101</v>
          </cell>
        </row>
      </sheetData>
      <sheetData sheetId="18">
        <row r="4">
          <cell r="M4">
            <v>4923</v>
          </cell>
        </row>
        <row r="6">
          <cell r="M6">
            <v>2856</v>
          </cell>
        </row>
        <row r="7">
          <cell r="M7">
            <v>429</v>
          </cell>
        </row>
        <row r="8">
          <cell r="M8">
            <v>146</v>
          </cell>
        </row>
        <row r="9">
          <cell r="M9">
            <v>800</v>
          </cell>
        </row>
        <row r="10">
          <cell r="M10">
            <v>324</v>
          </cell>
        </row>
        <row r="11">
          <cell r="M11">
            <v>185</v>
          </cell>
        </row>
        <row r="12">
          <cell r="M12">
            <v>94</v>
          </cell>
        </row>
        <row r="13">
          <cell r="M13">
            <v>702</v>
          </cell>
        </row>
        <row r="14">
          <cell r="M14">
            <v>176</v>
          </cell>
        </row>
        <row r="16">
          <cell r="M16">
            <v>1908</v>
          </cell>
        </row>
        <row r="17">
          <cell r="M17">
            <v>327</v>
          </cell>
        </row>
        <row r="18">
          <cell r="M18">
            <v>185</v>
          </cell>
        </row>
        <row r="19">
          <cell r="M19">
            <v>249</v>
          </cell>
        </row>
        <row r="20">
          <cell r="M20">
            <v>1147</v>
          </cell>
        </row>
        <row r="22">
          <cell r="M22">
            <v>159</v>
          </cell>
        </row>
      </sheetData>
      <sheetData sheetId="19">
        <row r="4">
          <cell r="M4">
            <v>9837</v>
          </cell>
        </row>
        <row r="6">
          <cell r="M6">
            <v>5473</v>
          </cell>
        </row>
        <row r="7">
          <cell r="M7">
            <v>883</v>
          </cell>
        </row>
        <row r="8">
          <cell r="M8">
            <v>252</v>
          </cell>
        </row>
        <row r="9">
          <cell r="M9">
            <v>1509</v>
          </cell>
        </row>
        <row r="10">
          <cell r="M10">
            <v>597</v>
          </cell>
        </row>
        <row r="11">
          <cell r="M11">
            <v>436</v>
          </cell>
        </row>
        <row r="12">
          <cell r="M12">
            <v>188</v>
          </cell>
        </row>
        <row r="13">
          <cell r="M13">
            <v>1292</v>
          </cell>
        </row>
        <row r="14">
          <cell r="M14">
            <v>316</v>
          </cell>
        </row>
        <row r="16">
          <cell r="M16">
            <v>4068</v>
          </cell>
        </row>
        <row r="17">
          <cell r="M17">
            <v>661</v>
          </cell>
        </row>
        <row r="18">
          <cell r="M18">
            <v>317</v>
          </cell>
        </row>
        <row r="19">
          <cell r="M19">
            <v>546</v>
          </cell>
        </row>
        <row r="20">
          <cell r="M20">
            <v>2544</v>
          </cell>
        </row>
        <row r="22">
          <cell r="M22">
            <v>296</v>
          </cell>
        </row>
      </sheetData>
      <sheetData sheetId="20">
        <row r="4">
          <cell r="M4">
            <v>10551</v>
          </cell>
        </row>
        <row r="6">
          <cell r="M6">
            <v>5825</v>
          </cell>
        </row>
        <row r="7">
          <cell r="M7">
            <v>796</v>
          </cell>
        </row>
        <row r="8">
          <cell r="M8">
            <v>279</v>
          </cell>
        </row>
        <row r="9">
          <cell r="M9">
            <v>1641</v>
          </cell>
        </row>
        <row r="10">
          <cell r="M10">
            <v>650</v>
          </cell>
        </row>
        <row r="11">
          <cell r="M11">
            <v>441</v>
          </cell>
        </row>
        <row r="12">
          <cell r="M12">
            <v>203</v>
          </cell>
        </row>
        <row r="13">
          <cell r="M13">
            <v>1470</v>
          </cell>
        </row>
        <row r="14">
          <cell r="M14">
            <v>345</v>
          </cell>
        </row>
        <row r="16">
          <cell r="M16">
            <v>4424</v>
          </cell>
        </row>
        <row r="17">
          <cell r="M17">
            <v>637</v>
          </cell>
        </row>
        <row r="18">
          <cell r="M18">
            <v>372</v>
          </cell>
        </row>
        <row r="19">
          <cell r="M19">
            <v>650</v>
          </cell>
        </row>
        <row r="20">
          <cell r="M20">
            <v>2765</v>
          </cell>
        </row>
        <row r="22">
          <cell r="M22">
            <v>302</v>
          </cell>
        </row>
      </sheetData>
      <sheetData sheetId="21">
        <row r="4">
          <cell r="M4">
            <v>4680</v>
          </cell>
        </row>
        <row r="6">
          <cell r="M6">
            <v>2801</v>
          </cell>
        </row>
        <row r="7">
          <cell r="M7">
            <v>269</v>
          </cell>
        </row>
        <row r="8">
          <cell r="M8">
            <v>166</v>
          </cell>
        </row>
        <row r="9">
          <cell r="M9">
            <v>847</v>
          </cell>
        </row>
        <row r="10">
          <cell r="M10">
            <v>370</v>
          </cell>
        </row>
        <row r="11">
          <cell r="M11">
            <v>241</v>
          </cell>
        </row>
        <row r="12">
          <cell r="M12">
            <v>87</v>
          </cell>
        </row>
        <row r="13">
          <cell r="M13">
            <v>676</v>
          </cell>
        </row>
        <row r="14">
          <cell r="M14">
            <v>145</v>
          </cell>
        </row>
        <row r="16">
          <cell r="M16">
            <v>1780</v>
          </cell>
        </row>
        <row r="17">
          <cell r="M17">
            <v>249</v>
          </cell>
        </row>
        <row r="18">
          <cell r="M18">
            <v>153</v>
          </cell>
        </row>
        <row r="19">
          <cell r="M19">
            <v>250</v>
          </cell>
        </row>
        <row r="20">
          <cell r="M20">
            <v>1128</v>
          </cell>
        </row>
        <row r="22">
          <cell r="M22">
            <v>99</v>
          </cell>
        </row>
      </sheetData>
      <sheetData sheetId="22">
        <row r="4">
          <cell r="M4">
            <v>7301</v>
          </cell>
        </row>
        <row r="6">
          <cell r="M6">
            <v>4492</v>
          </cell>
        </row>
        <row r="7">
          <cell r="M7">
            <v>479</v>
          </cell>
        </row>
        <row r="8">
          <cell r="M8">
            <v>268</v>
          </cell>
        </row>
        <row r="9">
          <cell r="M9">
            <v>1331</v>
          </cell>
        </row>
        <row r="10">
          <cell r="M10">
            <v>470</v>
          </cell>
        </row>
        <row r="11">
          <cell r="M11">
            <v>364</v>
          </cell>
        </row>
        <row r="12">
          <cell r="M12">
            <v>152</v>
          </cell>
        </row>
        <row r="13">
          <cell r="M13">
            <v>1227</v>
          </cell>
        </row>
        <row r="14">
          <cell r="M14">
            <v>201</v>
          </cell>
        </row>
        <row r="16">
          <cell r="M16">
            <v>2741</v>
          </cell>
        </row>
        <row r="17">
          <cell r="M17">
            <v>495</v>
          </cell>
        </row>
        <row r="18">
          <cell r="M18">
            <v>246</v>
          </cell>
        </row>
        <row r="19">
          <cell r="M19">
            <v>399</v>
          </cell>
        </row>
        <row r="20">
          <cell r="M20">
            <v>1601</v>
          </cell>
        </row>
        <row r="22">
          <cell r="M22">
            <v>68</v>
          </cell>
        </row>
      </sheetData>
      <sheetData sheetId="23">
        <row r="4">
          <cell r="M4">
            <v>6132</v>
          </cell>
        </row>
        <row r="6">
          <cell r="M6">
            <v>3534</v>
          </cell>
        </row>
        <row r="7">
          <cell r="M7">
            <v>293</v>
          </cell>
        </row>
        <row r="8">
          <cell r="M8">
            <v>212</v>
          </cell>
        </row>
        <row r="9">
          <cell r="M9">
            <v>1064</v>
          </cell>
        </row>
        <row r="10">
          <cell r="M10">
            <v>421</v>
          </cell>
        </row>
        <row r="11">
          <cell r="M11">
            <v>306</v>
          </cell>
        </row>
        <row r="12">
          <cell r="M12">
            <v>126</v>
          </cell>
        </row>
        <row r="13">
          <cell r="M13">
            <v>940</v>
          </cell>
        </row>
        <row r="14">
          <cell r="M14">
            <v>172</v>
          </cell>
        </row>
        <row r="16">
          <cell r="M16">
            <v>2540</v>
          </cell>
        </row>
        <row r="17">
          <cell r="M17">
            <v>375</v>
          </cell>
        </row>
        <row r="18">
          <cell r="M18">
            <v>248</v>
          </cell>
        </row>
        <row r="19">
          <cell r="M19">
            <v>363</v>
          </cell>
        </row>
        <row r="20">
          <cell r="M20">
            <v>1554</v>
          </cell>
        </row>
        <row r="22">
          <cell r="M22">
            <v>58</v>
          </cell>
        </row>
      </sheetData>
      <sheetData sheetId="24">
        <row r="4">
          <cell r="M4">
            <v>16409</v>
          </cell>
        </row>
        <row r="6">
          <cell r="M6">
            <v>9679</v>
          </cell>
        </row>
        <row r="7">
          <cell r="M7">
            <v>1925</v>
          </cell>
        </row>
        <row r="8">
          <cell r="M8">
            <v>379</v>
          </cell>
        </row>
        <row r="9">
          <cell r="M9">
            <v>2177</v>
          </cell>
        </row>
        <row r="10">
          <cell r="M10">
            <v>1238</v>
          </cell>
        </row>
        <row r="11">
          <cell r="M11">
            <v>868</v>
          </cell>
        </row>
        <row r="12">
          <cell r="M12">
            <v>298</v>
          </cell>
        </row>
        <row r="13">
          <cell r="M13">
            <v>2214</v>
          </cell>
        </row>
        <row r="14">
          <cell r="M14">
            <v>580</v>
          </cell>
        </row>
        <row r="16">
          <cell r="M16">
            <v>5856</v>
          </cell>
        </row>
        <row r="17">
          <cell r="M17">
            <v>966</v>
          </cell>
        </row>
        <row r="18">
          <cell r="M18">
            <v>541</v>
          </cell>
        </row>
        <row r="19">
          <cell r="M19">
            <v>818</v>
          </cell>
        </row>
        <row r="20">
          <cell r="M20">
            <v>3531</v>
          </cell>
        </row>
        <row r="22">
          <cell r="M22">
            <v>874</v>
          </cell>
        </row>
      </sheetData>
      <sheetData sheetId="25">
        <row r="4">
          <cell r="M4">
            <v>11748</v>
          </cell>
        </row>
        <row r="6">
          <cell r="M6">
            <v>7698</v>
          </cell>
        </row>
        <row r="7">
          <cell r="M7">
            <v>778</v>
          </cell>
        </row>
        <row r="8">
          <cell r="M8">
            <v>517</v>
          </cell>
        </row>
        <row r="9">
          <cell r="M9">
            <v>2270</v>
          </cell>
        </row>
        <row r="10">
          <cell r="M10">
            <v>916</v>
          </cell>
        </row>
        <row r="11">
          <cell r="M11">
            <v>615</v>
          </cell>
        </row>
        <row r="12">
          <cell r="M12">
            <v>264</v>
          </cell>
        </row>
        <row r="13">
          <cell r="M13">
            <v>1929</v>
          </cell>
        </row>
        <row r="14">
          <cell r="M14">
            <v>409</v>
          </cell>
        </row>
        <row r="16">
          <cell r="M16">
            <v>4018</v>
          </cell>
        </row>
        <row r="17">
          <cell r="M17">
            <v>679</v>
          </cell>
        </row>
        <row r="18">
          <cell r="M18">
            <v>372</v>
          </cell>
        </row>
        <row r="19">
          <cell r="M19">
            <v>600</v>
          </cell>
        </row>
        <row r="20">
          <cell r="M20">
            <v>2367</v>
          </cell>
        </row>
        <row r="22">
          <cell r="M22">
            <v>32</v>
          </cell>
        </row>
      </sheetData>
      <sheetData sheetId="26">
        <row r="4">
          <cell r="M4">
            <v>12037</v>
          </cell>
        </row>
        <row r="6">
          <cell r="M6">
            <v>6751</v>
          </cell>
        </row>
        <row r="7">
          <cell r="M7">
            <v>614</v>
          </cell>
        </row>
        <row r="8">
          <cell r="M8">
            <v>385</v>
          </cell>
        </row>
        <row r="9">
          <cell r="M9">
            <v>2208</v>
          </cell>
        </row>
        <row r="10">
          <cell r="M10">
            <v>707</v>
          </cell>
        </row>
        <row r="11">
          <cell r="M11">
            <v>502</v>
          </cell>
        </row>
        <row r="12">
          <cell r="M12">
            <v>239</v>
          </cell>
        </row>
        <row r="13">
          <cell r="M13">
            <v>1742</v>
          </cell>
        </row>
        <row r="14">
          <cell r="M14">
            <v>354</v>
          </cell>
        </row>
        <row r="16">
          <cell r="M16">
            <v>5242</v>
          </cell>
        </row>
        <row r="17">
          <cell r="M17">
            <v>801</v>
          </cell>
        </row>
        <row r="18">
          <cell r="M18">
            <v>440</v>
          </cell>
        </row>
        <row r="19">
          <cell r="M19">
            <v>793</v>
          </cell>
        </row>
        <row r="20">
          <cell r="M20">
            <v>3208</v>
          </cell>
        </row>
        <row r="22">
          <cell r="M22">
            <v>44</v>
          </cell>
        </row>
      </sheetData>
      <sheetData sheetId="27">
        <row r="4">
          <cell r="M4">
            <v>5025</v>
          </cell>
        </row>
        <row r="6">
          <cell r="M6">
            <v>2787</v>
          </cell>
        </row>
        <row r="7">
          <cell r="M7">
            <v>257</v>
          </cell>
        </row>
        <row r="8">
          <cell r="M8">
            <v>154</v>
          </cell>
        </row>
        <row r="9">
          <cell r="M9">
            <v>959</v>
          </cell>
        </row>
        <row r="10">
          <cell r="M10">
            <v>276</v>
          </cell>
        </row>
        <row r="11">
          <cell r="M11">
            <v>172</v>
          </cell>
        </row>
        <row r="12">
          <cell r="M12">
            <v>99</v>
          </cell>
        </row>
        <row r="13">
          <cell r="M13">
            <v>756</v>
          </cell>
        </row>
        <row r="14">
          <cell r="M14">
            <v>114</v>
          </cell>
        </row>
        <row r="16">
          <cell r="M16">
            <v>2202</v>
          </cell>
        </row>
        <row r="17">
          <cell r="M17">
            <v>368</v>
          </cell>
        </row>
        <row r="18">
          <cell r="M18">
            <v>188</v>
          </cell>
        </row>
        <row r="19">
          <cell r="M19">
            <v>278</v>
          </cell>
        </row>
        <row r="20">
          <cell r="M20">
            <v>1368</v>
          </cell>
        </row>
        <row r="22">
          <cell r="M22">
            <v>36</v>
          </cell>
        </row>
      </sheetData>
      <sheetData sheetId="28">
        <row r="4">
          <cell r="M4">
            <v>2846</v>
          </cell>
        </row>
        <row r="6">
          <cell r="M6">
            <v>1266</v>
          </cell>
        </row>
        <row r="7">
          <cell r="M7">
            <v>118</v>
          </cell>
        </row>
        <row r="8">
          <cell r="M8">
            <v>61</v>
          </cell>
        </row>
        <row r="9">
          <cell r="M9">
            <v>458</v>
          </cell>
        </row>
        <row r="10">
          <cell r="M10">
            <v>123</v>
          </cell>
        </row>
        <row r="11">
          <cell r="M11">
            <v>68</v>
          </cell>
        </row>
        <row r="12">
          <cell r="M12">
            <v>49</v>
          </cell>
        </row>
        <row r="13">
          <cell r="M13">
            <v>334</v>
          </cell>
        </row>
        <row r="14">
          <cell r="M14">
            <v>55</v>
          </cell>
        </row>
        <row r="16">
          <cell r="M16">
            <v>1490</v>
          </cell>
        </row>
        <row r="17">
          <cell r="M17">
            <v>206</v>
          </cell>
        </row>
        <row r="18">
          <cell r="M18">
            <v>127</v>
          </cell>
        </row>
        <row r="19">
          <cell r="M19">
            <v>170</v>
          </cell>
        </row>
        <row r="20">
          <cell r="M20">
            <v>987</v>
          </cell>
        </row>
        <row r="22">
          <cell r="M22">
            <v>90</v>
          </cell>
        </row>
      </sheetData>
      <sheetData sheetId="29">
        <row r="4">
          <cell r="M4">
            <v>288</v>
          </cell>
        </row>
        <row r="6">
          <cell r="M6">
            <v>102</v>
          </cell>
        </row>
        <row r="7">
          <cell r="M7">
            <v>11</v>
          </cell>
        </row>
        <row r="8">
          <cell r="M8">
            <v>7</v>
          </cell>
        </row>
        <row r="9">
          <cell r="M9">
            <v>32</v>
          </cell>
        </row>
        <row r="10">
          <cell r="M10">
            <v>12</v>
          </cell>
        </row>
        <row r="11">
          <cell r="M11">
            <v>4</v>
          </cell>
        </row>
        <row r="12">
          <cell r="M12">
            <v>5</v>
          </cell>
        </row>
        <row r="13">
          <cell r="M13">
            <v>27</v>
          </cell>
        </row>
        <row r="14">
          <cell r="M14">
            <v>4</v>
          </cell>
        </row>
        <row r="16">
          <cell r="M16">
            <v>179</v>
          </cell>
        </row>
        <row r="17">
          <cell r="M17">
            <v>27</v>
          </cell>
        </row>
        <row r="18">
          <cell r="M18">
            <v>14</v>
          </cell>
        </row>
        <row r="19">
          <cell r="M19">
            <v>18</v>
          </cell>
        </row>
        <row r="20">
          <cell r="M20">
            <v>120</v>
          </cell>
        </row>
        <row r="22">
          <cell r="M22">
            <v>7</v>
          </cell>
        </row>
      </sheetData>
      <sheetData sheetId="30">
        <row r="4">
          <cell r="M4">
            <v>13417</v>
          </cell>
        </row>
        <row r="6">
          <cell r="M6">
            <v>7581</v>
          </cell>
        </row>
        <row r="7">
          <cell r="M7">
            <v>731</v>
          </cell>
        </row>
        <row r="8">
          <cell r="M8">
            <v>424</v>
          </cell>
        </row>
        <row r="9">
          <cell r="M9">
            <v>2448</v>
          </cell>
        </row>
        <row r="10">
          <cell r="M10">
            <v>1086</v>
          </cell>
        </row>
        <row r="11">
          <cell r="M11">
            <v>391</v>
          </cell>
        </row>
        <row r="12">
          <cell r="M12">
            <v>299</v>
          </cell>
        </row>
        <row r="13">
          <cell r="M13">
            <v>1842</v>
          </cell>
        </row>
        <row r="14">
          <cell r="M14">
            <v>360</v>
          </cell>
        </row>
        <row r="16">
          <cell r="M16">
            <v>5252</v>
          </cell>
        </row>
        <row r="17">
          <cell r="M17">
            <v>1205</v>
          </cell>
        </row>
        <row r="18">
          <cell r="M18">
            <v>514</v>
          </cell>
        </row>
        <row r="19">
          <cell r="M19">
            <v>866</v>
          </cell>
        </row>
        <row r="20">
          <cell r="M20">
            <v>2667</v>
          </cell>
        </row>
        <row r="22">
          <cell r="M22">
            <v>584</v>
          </cell>
        </row>
      </sheetData>
      <sheetData sheetId="31">
        <row r="4">
          <cell r="M4">
            <v>6444</v>
          </cell>
        </row>
        <row r="6">
          <cell r="M6">
            <v>3681</v>
          </cell>
        </row>
        <row r="7">
          <cell r="M7">
            <v>417</v>
          </cell>
        </row>
        <row r="8">
          <cell r="M8">
            <v>232</v>
          </cell>
        </row>
        <row r="9">
          <cell r="M9">
            <v>1186</v>
          </cell>
        </row>
        <row r="10">
          <cell r="M10">
            <v>428</v>
          </cell>
        </row>
        <row r="11">
          <cell r="M11">
            <v>220</v>
          </cell>
        </row>
        <row r="12">
          <cell r="M12">
            <v>147</v>
          </cell>
        </row>
        <row r="13">
          <cell r="M13">
            <v>847</v>
          </cell>
        </row>
        <row r="14">
          <cell r="M14">
            <v>204</v>
          </cell>
        </row>
        <row r="16">
          <cell r="M16">
            <v>2632</v>
          </cell>
        </row>
        <row r="17">
          <cell r="M17">
            <v>481</v>
          </cell>
        </row>
        <row r="18">
          <cell r="M18">
            <v>253</v>
          </cell>
        </row>
        <row r="19">
          <cell r="M19">
            <v>384</v>
          </cell>
        </row>
        <row r="20">
          <cell r="M20">
            <v>1514</v>
          </cell>
        </row>
        <row r="22">
          <cell r="M22">
            <v>131</v>
          </cell>
        </row>
      </sheetData>
      <sheetData sheetId="32">
        <row r="4">
          <cell r="M4">
            <v>7687</v>
          </cell>
        </row>
        <row r="6">
          <cell r="M6">
            <v>4389</v>
          </cell>
        </row>
        <row r="7">
          <cell r="M7">
            <v>511</v>
          </cell>
        </row>
        <row r="8">
          <cell r="M8">
            <v>232</v>
          </cell>
        </row>
        <row r="9">
          <cell r="M9">
            <v>1288</v>
          </cell>
        </row>
        <row r="10">
          <cell r="M10">
            <v>508</v>
          </cell>
        </row>
        <row r="11">
          <cell r="M11">
            <v>282</v>
          </cell>
        </row>
        <row r="12">
          <cell r="M12">
            <v>162</v>
          </cell>
        </row>
        <row r="13">
          <cell r="M13">
            <v>1146</v>
          </cell>
        </row>
        <row r="14">
          <cell r="M14">
            <v>260</v>
          </cell>
        </row>
        <row r="16">
          <cell r="M16">
            <v>3131</v>
          </cell>
        </row>
        <row r="17">
          <cell r="M17">
            <v>546</v>
          </cell>
        </row>
        <row r="18">
          <cell r="M18">
            <v>276</v>
          </cell>
        </row>
        <row r="19">
          <cell r="M19">
            <v>440</v>
          </cell>
        </row>
        <row r="20">
          <cell r="M20">
            <v>1869</v>
          </cell>
        </row>
        <row r="22">
          <cell r="M22">
            <v>167</v>
          </cell>
        </row>
      </sheetData>
      <sheetData sheetId="33">
        <row r="4">
          <cell r="M4">
            <v>7362</v>
          </cell>
        </row>
        <row r="6">
          <cell r="M6">
            <v>4305</v>
          </cell>
        </row>
        <row r="7">
          <cell r="M7">
            <v>652</v>
          </cell>
        </row>
        <row r="8">
          <cell r="M8">
            <v>226</v>
          </cell>
        </row>
        <row r="9">
          <cell r="M9">
            <v>1154</v>
          </cell>
        </row>
        <row r="10">
          <cell r="M10">
            <v>449</v>
          </cell>
        </row>
        <row r="11">
          <cell r="M11">
            <v>351</v>
          </cell>
        </row>
        <row r="12">
          <cell r="M12">
            <v>141</v>
          </cell>
        </row>
        <row r="13">
          <cell r="M13">
            <v>1107</v>
          </cell>
        </row>
        <row r="14">
          <cell r="M14">
            <v>225</v>
          </cell>
        </row>
        <row r="16">
          <cell r="M16">
            <v>2882</v>
          </cell>
        </row>
        <row r="17">
          <cell r="M17">
            <v>450</v>
          </cell>
        </row>
        <row r="18">
          <cell r="M18">
            <v>234</v>
          </cell>
        </row>
        <row r="19">
          <cell r="M19">
            <v>391</v>
          </cell>
        </row>
        <row r="20">
          <cell r="M20">
            <v>1807</v>
          </cell>
        </row>
        <row r="22">
          <cell r="M22">
            <v>175</v>
          </cell>
        </row>
      </sheetData>
      <sheetData sheetId="34">
        <row r="4">
          <cell r="M4">
            <v>13443</v>
          </cell>
        </row>
        <row r="6">
          <cell r="M6">
            <v>8327</v>
          </cell>
        </row>
        <row r="7">
          <cell r="M7">
            <v>1392</v>
          </cell>
        </row>
        <row r="8">
          <cell r="M8">
            <v>389</v>
          </cell>
        </row>
        <row r="9">
          <cell r="M9">
            <v>2028</v>
          </cell>
        </row>
        <row r="10">
          <cell r="M10">
            <v>801</v>
          </cell>
        </row>
        <row r="11">
          <cell r="M11">
            <v>985</v>
          </cell>
        </row>
        <row r="12">
          <cell r="M12">
            <v>205</v>
          </cell>
        </row>
        <row r="13">
          <cell r="M13">
            <v>2060</v>
          </cell>
        </row>
        <row r="14">
          <cell r="M14">
            <v>467</v>
          </cell>
        </row>
        <row r="16">
          <cell r="M16">
            <v>5090</v>
          </cell>
        </row>
        <row r="17">
          <cell r="M17">
            <v>365</v>
          </cell>
        </row>
        <row r="18">
          <cell r="M18">
            <v>405</v>
          </cell>
        </row>
        <row r="19">
          <cell r="M19">
            <v>596</v>
          </cell>
        </row>
        <row r="20">
          <cell r="M20">
            <v>3724</v>
          </cell>
        </row>
        <row r="22">
          <cell r="M22">
            <v>26</v>
          </cell>
        </row>
      </sheetData>
      <sheetData sheetId="35">
        <row r="4">
          <cell r="L4">
            <v>13674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ljavna -vrste"/>
      <sheetName val="veljavna-dejavnost"/>
      <sheetName val="izdana-vrste"/>
      <sheetName val="izdana-dejavnost"/>
    </sheetNames>
    <sheetDataSet>
      <sheetData sheetId="0">
        <row r="4">
          <cell r="M4">
            <v>46505</v>
          </cell>
        </row>
        <row r="13">
          <cell r="M13">
            <v>9</v>
          </cell>
        </row>
        <row r="16">
          <cell r="M16">
            <v>9</v>
          </cell>
        </row>
        <row r="18">
          <cell r="M18">
            <v>46496</v>
          </cell>
        </row>
      </sheetData>
      <sheetData sheetId="1">
        <row r="6">
          <cell r="M6">
            <v>112</v>
          </cell>
        </row>
        <row r="7">
          <cell r="M7">
            <v>77</v>
          </cell>
        </row>
        <row r="8">
          <cell r="M8">
            <v>10168</v>
          </cell>
        </row>
        <row r="9">
          <cell r="M9">
            <v>10</v>
          </cell>
        </row>
        <row r="10">
          <cell r="M10">
            <v>51</v>
          </cell>
        </row>
        <row r="11">
          <cell r="M11">
            <v>7492</v>
          </cell>
        </row>
        <row r="12">
          <cell r="M12">
            <v>1504</v>
          </cell>
        </row>
        <row r="13">
          <cell r="M13">
            <v>4203</v>
          </cell>
        </row>
        <row r="14">
          <cell r="M14">
            <v>1491</v>
          </cell>
        </row>
        <row r="15">
          <cell r="M15">
            <v>86</v>
          </cell>
        </row>
        <row r="16">
          <cell r="M16">
            <v>2</v>
          </cell>
        </row>
        <row r="17">
          <cell r="M17">
            <v>74</v>
          </cell>
        </row>
        <row r="18">
          <cell r="M18">
            <v>483</v>
          </cell>
        </row>
        <row r="19">
          <cell r="M19">
            <v>979</v>
          </cell>
        </row>
        <row r="21">
          <cell r="M21">
            <v>22</v>
          </cell>
        </row>
        <row r="22">
          <cell r="M22">
            <v>262</v>
          </cell>
        </row>
        <row r="23">
          <cell r="M23">
            <v>55</v>
          </cell>
        </row>
        <row r="24">
          <cell r="M24">
            <v>164</v>
          </cell>
        </row>
        <row r="27">
          <cell r="M27">
            <v>19270</v>
          </cell>
        </row>
      </sheetData>
      <sheetData sheetId="2">
        <row r="4">
          <cell r="M4">
            <v>1197</v>
          </cell>
        </row>
        <row r="13">
          <cell r="M13">
            <v>13</v>
          </cell>
        </row>
        <row r="16">
          <cell r="M16">
            <v>13</v>
          </cell>
        </row>
        <row r="18">
          <cell r="M18">
            <v>1184</v>
          </cell>
        </row>
        <row r="23">
          <cell r="M23">
            <v>17872</v>
          </cell>
        </row>
        <row r="32">
          <cell r="M32">
            <v>619</v>
          </cell>
        </row>
        <row r="35">
          <cell r="M35">
            <v>619</v>
          </cell>
        </row>
        <row r="37">
          <cell r="M37">
            <v>17253</v>
          </cell>
        </row>
      </sheetData>
      <sheetData sheetId="3">
        <row r="6">
          <cell r="M6">
            <v>11</v>
          </cell>
        </row>
        <row r="8">
          <cell r="M8">
            <v>247</v>
          </cell>
        </row>
        <row r="9">
          <cell r="M9">
            <v>1</v>
          </cell>
        </row>
        <row r="10">
          <cell r="M10">
            <v>1</v>
          </cell>
        </row>
        <row r="11">
          <cell r="M11">
            <v>169</v>
          </cell>
        </row>
        <row r="12">
          <cell r="M12">
            <v>51</v>
          </cell>
        </row>
        <row r="13">
          <cell r="M13">
            <v>118</v>
          </cell>
        </row>
        <row r="14">
          <cell r="M14">
            <v>49</v>
          </cell>
        </row>
        <row r="17">
          <cell r="M17">
            <v>2</v>
          </cell>
        </row>
        <row r="18">
          <cell r="M18">
            <v>10</v>
          </cell>
        </row>
        <row r="19">
          <cell r="M19">
            <v>25</v>
          </cell>
        </row>
        <row r="22">
          <cell r="M22">
            <v>6</v>
          </cell>
        </row>
        <row r="23">
          <cell r="M23">
            <v>4</v>
          </cell>
        </row>
        <row r="24">
          <cell r="M24">
            <v>2</v>
          </cell>
        </row>
        <row r="27">
          <cell r="M27">
            <v>501</v>
          </cell>
        </row>
        <row r="32">
          <cell r="M32">
            <v>570</v>
          </cell>
        </row>
        <row r="33">
          <cell r="M33">
            <v>14</v>
          </cell>
        </row>
        <row r="34">
          <cell r="M34">
            <v>3492</v>
          </cell>
        </row>
        <row r="35">
          <cell r="M35">
            <v>3</v>
          </cell>
        </row>
        <row r="36">
          <cell r="M36">
            <v>25</v>
          </cell>
        </row>
        <row r="37">
          <cell r="M37">
            <v>2417</v>
          </cell>
        </row>
        <row r="38">
          <cell r="M38">
            <v>595</v>
          </cell>
        </row>
        <row r="39">
          <cell r="M39">
            <v>1559</v>
          </cell>
        </row>
        <row r="40">
          <cell r="M40">
            <v>533</v>
          </cell>
        </row>
        <row r="41">
          <cell r="M41">
            <v>21</v>
          </cell>
        </row>
        <row r="43">
          <cell r="M43">
            <v>19</v>
          </cell>
        </row>
        <row r="44">
          <cell r="M44">
            <v>129</v>
          </cell>
        </row>
        <row r="45">
          <cell r="M45">
            <v>305</v>
          </cell>
        </row>
        <row r="46">
          <cell r="M46">
            <v>2</v>
          </cell>
        </row>
        <row r="47">
          <cell r="M47">
            <v>13</v>
          </cell>
        </row>
        <row r="48">
          <cell r="M48">
            <v>121</v>
          </cell>
        </row>
        <row r="49">
          <cell r="M49">
            <v>18</v>
          </cell>
        </row>
        <row r="50">
          <cell r="M50">
            <v>34</v>
          </cell>
        </row>
        <row r="53">
          <cell r="M53">
            <v>8002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ljavna -vrste"/>
      <sheetName val="veljavna-dejavnost"/>
      <sheetName val="izdana-vrste"/>
      <sheetName val="izdana-dejavnost"/>
    </sheetNames>
    <sheetDataSet>
      <sheetData sheetId="0">
        <row r="4">
          <cell r="M4">
            <v>51907</v>
          </cell>
        </row>
        <row r="13">
          <cell r="M13">
            <v>10</v>
          </cell>
        </row>
        <row r="16">
          <cell r="M16">
            <v>10</v>
          </cell>
        </row>
        <row r="18">
          <cell r="M18">
            <v>51897</v>
          </cell>
        </row>
      </sheetData>
      <sheetData sheetId="1"/>
      <sheetData sheetId="2">
        <row r="23">
          <cell r="M23">
            <v>17272</v>
          </cell>
        </row>
        <row r="32">
          <cell r="M32">
            <v>514</v>
          </cell>
        </row>
        <row r="35">
          <cell r="M35">
            <v>514</v>
          </cell>
        </row>
        <row r="37">
          <cell r="M37">
            <v>16758</v>
          </cell>
        </row>
      </sheetData>
      <sheetData sheetId="3">
        <row r="30">
          <cell r="M30">
            <v>17272</v>
          </cell>
        </row>
        <row r="32">
          <cell r="M32">
            <v>488</v>
          </cell>
        </row>
        <row r="33">
          <cell r="M33">
            <v>56</v>
          </cell>
        </row>
        <row r="34">
          <cell r="M34">
            <v>4130</v>
          </cell>
        </row>
        <row r="35">
          <cell r="M35">
            <v>9</v>
          </cell>
        </row>
        <row r="36">
          <cell r="M36">
            <v>21</v>
          </cell>
        </row>
        <row r="37">
          <cell r="M37">
            <v>3297</v>
          </cell>
        </row>
        <row r="38">
          <cell r="M38">
            <v>753</v>
          </cell>
        </row>
        <row r="39">
          <cell r="M39">
            <v>1966</v>
          </cell>
        </row>
        <row r="40">
          <cell r="M40">
            <v>648</v>
          </cell>
        </row>
        <row r="41">
          <cell r="M41">
            <v>50</v>
          </cell>
        </row>
        <row r="43">
          <cell r="M43">
            <v>32</v>
          </cell>
        </row>
        <row r="44">
          <cell r="M44">
            <v>249</v>
          </cell>
        </row>
        <row r="45">
          <cell r="M45">
            <v>466</v>
          </cell>
        </row>
        <row r="46">
          <cell r="M46">
            <v>2</v>
          </cell>
        </row>
        <row r="47">
          <cell r="M47">
            <v>7</v>
          </cell>
        </row>
        <row r="48">
          <cell r="M48">
            <v>131</v>
          </cell>
        </row>
        <row r="49">
          <cell r="M49">
            <v>24</v>
          </cell>
        </row>
        <row r="50">
          <cell r="M50">
            <v>57</v>
          </cell>
        </row>
        <row r="53">
          <cell r="M53">
            <v>4885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zalo"/>
      <sheetName val="Obdobja"/>
      <sheetName val="1"/>
      <sheetName val="2"/>
      <sheetName val="3"/>
      <sheetName val="3ud"/>
      <sheetName val="4"/>
      <sheetName val="4ud"/>
      <sheetName val="4sr"/>
      <sheetName val="5"/>
      <sheetName val="5ud"/>
      <sheetName val="5sr"/>
      <sheetName val="6"/>
      <sheetName val="6ud"/>
      <sheetName val="6sr"/>
      <sheetName val="7"/>
      <sheetName val="7ud"/>
      <sheetName val="7sr"/>
      <sheetName val="8"/>
      <sheetName val="8ud"/>
      <sheetName val="8sr"/>
      <sheetName val="9"/>
      <sheetName val="9ud"/>
      <sheetName val="9sr"/>
      <sheetName val="10"/>
      <sheetName val="10ud"/>
      <sheetName val="10sr"/>
      <sheetName val="11"/>
      <sheetName val="11ud"/>
      <sheetName val="11sr"/>
      <sheetName val="12"/>
      <sheetName val="12ud"/>
      <sheetName val="12sr"/>
      <sheetName val="13"/>
      <sheetName val="13ud"/>
      <sheetName val="13sr"/>
      <sheetName val="14"/>
      <sheetName val="14a"/>
      <sheetName val="14b"/>
      <sheetName val="15"/>
      <sheetName val="15ud"/>
      <sheetName val="16"/>
      <sheetName val="16ud"/>
      <sheetName val="17"/>
      <sheetName val="18"/>
      <sheetName val="19"/>
      <sheetName val="20"/>
      <sheetName val="21"/>
      <sheetName val="22"/>
      <sheetName val="23"/>
      <sheetName val="24"/>
    </sheetNames>
    <sheetDataSet>
      <sheetData sheetId="0" refreshError="1"/>
      <sheetData sheetId="1">
        <row r="11">
          <cell r="B11" t="str">
            <v>XII 24</v>
          </cell>
          <cell r="C11" t="str">
            <v>XII 23</v>
          </cell>
        </row>
        <row r="13">
          <cell r="B13" t="str">
            <v>I-XII 24</v>
          </cell>
          <cell r="C13" t="str">
            <v>I-XII 23</v>
          </cell>
        </row>
      </sheetData>
      <sheetData sheetId="2" refreshError="1"/>
      <sheetData sheetId="3" refreshError="1"/>
      <sheetData sheetId="4" refreshError="1"/>
      <sheetData sheetId="5">
        <row r="4">
          <cell r="H4" t="str">
            <v>XII 24</v>
          </cell>
          <cell r="I4" t="str">
            <v>XII 24</v>
          </cell>
          <cell r="J4" t="str">
            <v>I-XII 24</v>
          </cell>
        </row>
        <row r="5">
          <cell r="B5" t="str">
            <v>X 24</v>
          </cell>
          <cell r="C5" t="str">
            <v>XI 24</v>
          </cell>
          <cell r="D5" t="str">
            <v>XII 24</v>
          </cell>
          <cell r="E5" t="str">
            <v>I-XII 22</v>
          </cell>
          <cell r="F5" t="str">
            <v>I-XII 23</v>
          </cell>
          <cell r="G5" t="str">
            <v>I-XII 24</v>
          </cell>
          <cell r="H5" t="str">
            <v>XII 23</v>
          </cell>
          <cell r="I5" t="str">
            <v>XI 24</v>
          </cell>
          <cell r="J5" t="str">
            <v>I-XII 23</v>
          </cell>
        </row>
        <row r="6">
          <cell r="B6">
            <v>12940</v>
          </cell>
          <cell r="C6">
            <v>11697</v>
          </cell>
          <cell r="D6">
            <v>9808</v>
          </cell>
          <cell r="E6">
            <v>172064</v>
          </cell>
          <cell r="F6">
            <v>163835</v>
          </cell>
          <cell r="G6">
            <v>157384</v>
          </cell>
          <cell r="H6">
            <v>100.30681120883615</v>
          </cell>
          <cell r="I6">
            <v>83.850559972642557</v>
          </cell>
          <cell r="J6">
            <v>96.06250190740684</v>
          </cell>
        </row>
        <row r="8">
          <cell r="B8">
            <v>1082</v>
          </cell>
          <cell r="C8">
            <v>978</v>
          </cell>
          <cell r="D8">
            <v>795</v>
          </cell>
          <cell r="E8">
            <v>14608</v>
          </cell>
          <cell r="F8">
            <v>13316</v>
          </cell>
          <cell r="G8">
            <v>12255</v>
          </cell>
          <cell r="H8">
            <v>100.50568900126422</v>
          </cell>
          <cell r="I8">
            <v>81.288343558282207</v>
          </cell>
          <cell r="J8">
            <v>92.03214178431962</v>
          </cell>
        </row>
        <row r="16">
          <cell r="B16">
            <v>916</v>
          </cell>
          <cell r="C16">
            <v>814</v>
          </cell>
          <cell r="D16">
            <v>706</v>
          </cell>
          <cell r="E16">
            <v>14129</v>
          </cell>
          <cell r="F16">
            <v>13296</v>
          </cell>
          <cell r="G16">
            <v>12224</v>
          </cell>
          <cell r="H16">
            <v>82.76670574443142</v>
          </cell>
          <cell r="I16">
            <v>86.732186732186733</v>
          </cell>
          <cell r="J16">
            <v>91.937424789410343</v>
          </cell>
        </row>
        <row r="24">
          <cell r="B24">
            <v>1065</v>
          </cell>
          <cell r="C24">
            <v>1110</v>
          </cell>
          <cell r="D24">
            <v>870</v>
          </cell>
          <cell r="E24">
            <v>15122</v>
          </cell>
          <cell r="F24">
            <v>13618</v>
          </cell>
          <cell r="G24">
            <v>14059</v>
          </cell>
          <cell r="H24">
            <v>99.77064220183486</v>
          </cell>
          <cell r="I24">
            <v>78.378378378378372</v>
          </cell>
          <cell r="J24">
            <v>103.23836099280363</v>
          </cell>
        </row>
        <row r="31">
          <cell r="B31">
            <v>4964</v>
          </cell>
          <cell r="C31">
            <v>4517</v>
          </cell>
          <cell r="D31">
            <v>3896</v>
          </cell>
          <cell r="E31">
            <v>60308</v>
          </cell>
          <cell r="F31">
            <v>61273</v>
          </cell>
          <cell r="G31">
            <v>59519</v>
          </cell>
          <cell r="H31">
            <v>106.01360544217687</v>
          </cell>
          <cell r="I31">
            <v>86.251937126411335</v>
          </cell>
          <cell r="J31">
            <v>97.137401465572111</v>
          </cell>
        </row>
        <row r="42">
          <cell r="B42">
            <v>1355</v>
          </cell>
          <cell r="C42">
            <v>1156</v>
          </cell>
          <cell r="D42">
            <v>984</v>
          </cell>
          <cell r="E42">
            <v>20807</v>
          </cell>
          <cell r="F42">
            <v>18749</v>
          </cell>
          <cell r="G42">
            <v>15394</v>
          </cell>
          <cell r="H42">
            <v>89.454545454545453</v>
          </cell>
          <cell r="I42">
            <v>85.121107266435985</v>
          </cell>
          <cell r="J42">
            <v>82.105712304656251</v>
          </cell>
        </row>
        <row r="49">
          <cell r="B49">
            <v>449</v>
          </cell>
          <cell r="C49">
            <v>433</v>
          </cell>
          <cell r="D49">
            <v>316</v>
          </cell>
          <cell r="E49">
            <v>6937</v>
          </cell>
          <cell r="F49">
            <v>6473</v>
          </cell>
          <cell r="G49">
            <v>6150</v>
          </cell>
          <cell r="H49">
            <v>82.722513089005233</v>
          </cell>
          <cell r="I49">
            <v>72.979214780600472</v>
          </cell>
          <cell r="J49">
            <v>95.010041711725634</v>
          </cell>
        </row>
        <row r="55">
          <cell r="B55">
            <v>586</v>
          </cell>
          <cell r="C55">
            <v>488</v>
          </cell>
          <cell r="D55">
            <v>431</v>
          </cell>
          <cell r="E55">
            <v>8615</v>
          </cell>
          <cell r="F55">
            <v>7872</v>
          </cell>
          <cell r="G55">
            <v>7185</v>
          </cell>
          <cell r="H55">
            <v>94.310722100656449</v>
          </cell>
          <cell r="I55">
            <v>88.319672131147541</v>
          </cell>
          <cell r="J55">
            <v>91.27286585365853</v>
          </cell>
        </row>
        <row r="61">
          <cell r="B61">
            <v>561</v>
          </cell>
          <cell r="C61">
            <v>553</v>
          </cell>
          <cell r="D61">
            <v>403</v>
          </cell>
          <cell r="E61">
            <v>7491</v>
          </cell>
          <cell r="F61">
            <v>6697</v>
          </cell>
          <cell r="G61">
            <v>6907</v>
          </cell>
          <cell r="H61">
            <v>124.38271604938271</v>
          </cell>
          <cell r="I61">
            <v>72.875226039783001</v>
          </cell>
          <cell r="J61">
            <v>103.13573241750038</v>
          </cell>
        </row>
        <row r="67">
          <cell r="B67">
            <v>375</v>
          </cell>
          <cell r="C67">
            <v>473</v>
          </cell>
          <cell r="D67">
            <v>383</v>
          </cell>
          <cell r="E67">
            <v>6209</v>
          </cell>
          <cell r="F67">
            <v>6006</v>
          </cell>
          <cell r="G67">
            <v>5802</v>
          </cell>
          <cell r="H67">
            <v>120.06269592476488</v>
          </cell>
          <cell r="I67">
            <v>80.972515856236782</v>
          </cell>
          <cell r="J67">
            <v>96.603396603396604</v>
          </cell>
        </row>
        <row r="71">
          <cell r="B71">
            <v>448</v>
          </cell>
          <cell r="C71">
            <v>393</v>
          </cell>
          <cell r="D71">
            <v>305</v>
          </cell>
          <cell r="E71">
            <v>5515</v>
          </cell>
          <cell r="F71">
            <v>5192</v>
          </cell>
          <cell r="G71">
            <v>5275</v>
          </cell>
          <cell r="H71">
            <v>101.66666666666666</v>
          </cell>
          <cell r="I71">
            <v>77.608142493638681</v>
          </cell>
          <cell r="J71">
            <v>101.59861325115563</v>
          </cell>
        </row>
        <row r="76">
          <cell r="B76">
            <v>227</v>
          </cell>
          <cell r="C76">
            <v>194</v>
          </cell>
          <cell r="D76">
            <v>219</v>
          </cell>
          <cell r="E76">
            <v>3184</v>
          </cell>
          <cell r="F76">
            <v>3231</v>
          </cell>
          <cell r="G76">
            <v>2942</v>
          </cell>
          <cell r="H76">
            <v>125.86206896551724</v>
          </cell>
          <cell r="I76">
            <v>112.88659793814433</v>
          </cell>
          <cell r="J76">
            <v>91.055400804704419</v>
          </cell>
        </row>
        <row r="82">
          <cell r="B82">
            <v>912</v>
          </cell>
          <cell r="C82">
            <v>588</v>
          </cell>
          <cell r="D82">
            <v>500</v>
          </cell>
          <cell r="E82">
            <v>9139</v>
          </cell>
          <cell r="F82">
            <v>8112</v>
          </cell>
          <cell r="G82">
            <v>9672</v>
          </cell>
          <cell r="H82">
            <v>94.161958568738228</v>
          </cell>
          <cell r="I82">
            <v>85.034013605442169</v>
          </cell>
          <cell r="J82">
            <v>119.23076923076923</v>
          </cell>
        </row>
      </sheetData>
      <sheetData sheetId="6" refreshError="1"/>
      <sheetData sheetId="7">
        <row r="4">
          <cell r="H4" t="str">
            <v>XII 24</v>
          </cell>
          <cell r="I4" t="str">
            <v>XII 24</v>
          </cell>
          <cell r="J4" t="str">
            <v>Ø I-XII 24</v>
          </cell>
          <cell r="K4" t="str">
            <v>XII 24</v>
          </cell>
          <cell r="L4" t="str">
            <v>XII 24</v>
          </cell>
          <cell r="M4" t="str">
            <v>Ø I-XII 24</v>
          </cell>
        </row>
        <row r="5">
          <cell r="B5" t="str">
            <v>X 24</v>
          </cell>
          <cell r="C5" t="str">
            <v>XI 24</v>
          </cell>
          <cell r="D5" t="str">
            <v>XII 24</v>
          </cell>
          <cell r="E5" t="str">
            <v>Ø 2022</v>
          </cell>
          <cell r="F5" t="str">
            <v>Ø 2023</v>
          </cell>
          <cell r="G5" t="str">
            <v>Ø I-XII 24</v>
          </cell>
          <cell r="H5" t="str">
            <v>XII 23</v>
          </cell>
          <cell r="I5" t="str">
            <v>XI 24</v>
          </cell>
          <cell r="J5" t="str">
            <v>Ø I-XII 23</v>
          </cell>
          <cell r="K5" t="str">
            <v>XII 23</v>
          </cell>
          <cell r="L5" t="str">
            <v>XI 24</v>
          </cell>
          <cell r="M5" t="str">
            <v>Ø I-XII 23</v>
          </cell>
        </row>
        <row r="6">
          <cell r="B6">
            <v>45463</v>
          </cell>
          <cell r="C6">
            <v>45709</v>
          </cell>
          <cell r="D6">
            <v>47038</v>
          </cell>
          <cell r="E6">
            <v>56664.833333333336</v>
          </cell>
          <cell r="F6">
            <v>48709</v>
          </cell>
          <cell r="G6">
            <v>45982.333333333336</v>
          </cell>
          <cell r="H6">
            <v>97.280416933799359</v>
          </cell>
          <cell r="I6">
            <v>102.90752368242578</v>
          </cell>
          <cell r="J6">
            <v>94.402129654341778</v>
          </cell>
          <cell r="K6">
            <v>-1315</v>
          </cell>
          <cell r="L6">
            <v>1329</v>
          </cell>
          <cell r="M6">
            <v>-2726.6666666666642</v>
          </cell>
        </row>
        <row r="8">
          <cell r="B8">
            <v>5169</v>
          </cell>
          <cell r="C8">
            <v>5125</v>
          </cell>
          <cell r="D8">
            <v>5281</v>
          </cell>
          <cell r="E8">
            <v>6327.416666666667</v>
          </cell>
          <cell r="F8">
            <v>5603.25</v>
          </cell>
          <cell r="G8">
            <v>5206.416666666667</v>
          </cell>
          <cell r="H8">
            <v>95.826528760660494</v>
          </cell>
          <cell r="I8">
            <v>103.04390243902439</v>
          </cell>
          <cell r="J8">
            <v>92.917800681152315</v>
          </cell>
          <cell r="K8">
            <v>-230</v>
          </cell>
          <cell r="L8">
            <v>156</v>
          </cell>
          <cell r="M8">
            <v>-396.83333333333303</v>
          </cell>
        </row>
        <row r="16">
          <cell r="B16">
            <v>3050</v>
          </cell>
          <cell r="C16">
            <v>3295</v>
          </cell>
          <cell r="D16">
            <v>3411</v>
          </cell>
          <cell r="E16">
            <v>3870.25</v>
          </cell>
          <cell r="F16">
            <v>3356.75</v>
          </cell>
          <cell r="G16">
            <v>3175.6666666666665</v>
          </cell>
          <cell r="H16">
            <v>99.649430324276949</v>
          </cell>
          <cell r="I16">
            <v>103.52048558421852</v>
          </cell>
          <cell r="J16">
            <v>94.605397085474536</v>
          </cell>
          <cell r="K16">
            <v>-12</v>
          </cell>
          <cell r="L16">
            <v>116</v>
          </cell>
          <cell r="M16">
            <v>-181.08333333333348</v>
          </cell>
        </row>
        <row r="24">
          <cell r="B24">
            <v>2864</v>
          </cell>
          <cell r="C24">
            <v>2921</v>
          </cell>
          <cell r="D24">
            <v>3151</v>
          </cell>
          <cell r="E24">
            <v>3467.75</v>
          </cell>
          <cell r="F24">
            <v>2924.1666666666665</v>
          </cell>
          <cell r="G24">
            <v>2907</v>
          </cell>
          <cell r="H24">
            <v>101.18818240205523</v>
          </cell>
          <cell r="I24">
            <v>107.87401574803151</v>
          </cell>
          <cell r="J24">
            <v>99.412938159019674</v>
          </cell>
          <cell r="K24">
            <v>37</v>
          </cell>
          <cell r="L24">
            <v>230</v>
          </cell>
          <cell r="M24">
            <v>-17.166666666666515</v>
          </cell>
        </row>
        <row r="31">
          <cell r="B31">
            <v>13105</v>
          </cell>
          <cell r="C31">
            <v>13052</v>
          </cell>
          <cell r="D31">
            <v>13145</v>
          </cell>
          <cell r="E31">
            <v>16488.916666666668</v>
          </cell>
          <cell r="F31">
            <v>13875.416666666666</v>
          </cell>
          <cell r="G31">
            <v>13134.916666666666</v>
          </cell>
          <cell r="H31">
            <v>96.89665339820138</v>
          </cell>
          <cell r="I31">
            <v>100.71253447747472</v>
          </cell>
          <cell r="J31">
            <v>94.663223326626834</v>
          </cell>
          <cell r="K31">
            <v>-421</v>
          </cell>
          <cell r="L31">
            <v>93</v>
          </cell>
          <cell r="M31">
            <v>-740.5</v>
          </cell>
        </row>
        <row r="42">
          <cell r="B42">
            <v>6202</v>
          </cell>
          <cell r="C42">
            <v>6242</v>
          </cell>
          <cell r="D42">
            <v>6578</v>
          </cell>
          <cell r="E42">
            <v>7784</v>
          </cell>
          <cell r="F42">
            <v>6557.916666666667</v>
          </cell>
          <cell r="G42">
            <v>6271.75</v>
          </cell>
          <cell r="H42">
            <v>100.73506891271056</v>
          </cell>
          <cell r="I42">
            <v>105.38289009932713</v>
          </cell>
          <cell r="J42">
            <v>95.636317428044975</v>
          </cell>
          <cell r="K42">
            <v>48</v>
          </cell>
          <cell r="L42">
            <v>336</v>
          </cell>
          <cell r="M42">
            <v>-286.16666666666697</v>
          </cell>
        </row>
        <row r="49">
          <cell r="B49">
            <v>2919</v>
          </cell>
          <cell r="C49">
            <v>2973</v>
          </cell>
          <cell r="D49">
            <v>3170</v>
          </cell>
          <cell r="E49">
            <v>3621.4166666666665</v>
          </cell>
          <cell r="F49">
            <v>3209.5</v>
          </cell>
          <cell r="G49">
            <v>3082.4166666666665</v>
          </cell>
          <cell r="H49">
            <v>97.628580227902688</v>
          </cell>
          <cell r="I49">
            <v>106.62630339724184</v>
          </cell>
          <cell r="J49">
            <v>96.040400893181697</v>
          </cell>
          <cell r="K49">
            <v>-77</v>
          </cell>
          <cell r="L49">
            <v>197</v>
          </cell>
          <cell r="M49">
            <v>-127.08333333333348</v>
          </cell>
        </row>
        <row r="55">
          <cell r="B55">
            <v>1632</v>
          </cell>
          <cell r="C55">
            <v>1600</v>
          </cell>
          <cell r="D55">
            <v>1585</v>
          </cell>
          <cell r="E55">
            <v>2073.75</v>
          </cell>
          <cell r="F55">
            <v>1749.75</v>
          </cell>
          <cell r="G55">
            <v>1579.5</v>
          </cell>
          <cell r="H55">
            <v>95.944309927360777</v>
          </cell>
          <cell r="I55">
            <v>99.0625</v>
          </cell>
          <cell r="J55">
            <v>90.270038576939555</v>
          </cell>
          <cell r="K55">
            <v>-67</v>
          </cell>
          <cell r="L55">
            <v>-15</v>
          </cell>
          <cell r="M55">
            <v>-170.25</v>
          </cell>
        </row>
        <row r="61">
          <cell r="B61">
            <v>2590</v>
          </cell>
          <cell r="C61">
            <v>2593</v>
          </cell>
          <cell r="D61">
            <v>2599</v>
          </cell>
          <cell r="E61">
            <v>3001.75</v>
          </cell>
          <cell r="F61">
            <v>2722</v>
          </cell>
          <cell r="G61">
            <v>2589.0833333333335</v>
          </cell>
          <cell r="H61">
            <v>96.509468993687335</v>
          </cell>
          <cell r="I61">
            <v>100.2313922097956</v>
          </cell>
          <cell r="J61">
            <v>95.116948322312027</v>
          </cell>
          <cell r="K61">
            <v>-94</v>
          </cell>
          <cell r="L61">
            <v>6</v>
          </cell>
          <cell r="M61">
            <v>-132.91666666666652</v>
          </cell>
        </row>
        <row r="67">
          <cell r="B67">
            <v>1796</v>
          </cell>
          <cell r="C67">
            <v>1872</v>
          </cell>
          <cell r="D67">
            <v>1937</v>
          </cell>
          <cell r="E67">
            <v>2185</v>
          </cell>
          <cell r="F67">
            <v>1794</v>
          </cell>
          <cell r="G67">
            <v>1813.0833333333333</v>
          </cell>
          <cell r="H67">
            <v>104.47680690399137</v>
          </cell>
          <cell r="I67">
            <v>103.47222222222223</v>
          </cell>
          <cell r="J67">
            <v>101.0637309550353</v>
          </cell>
          <cell r="K67">
            <v>83</v>
          </cell>
          <cell r="L67">
            <v>65</v>
          </cell>
          <cell r="M67">
            <v>19.083333333333258</v>
          </cell>
        </row>
        <row r="71">
          <cell r="B71">
            <v>1998</v>
          </cell>
          <cell r="C71">
            <v>1989</v>
          </cell>
          <cell r="D71">
            <v>2061</v>
          </cell>
          <cell r="E71">
            <v>2532</v>
          </cell>
          <cell r="F71">
            <v>2246.6666666666665</v>
          </cell>
          <cell r="G71">
            <v>2041.25</v>
          </cell>
          <cell r="H71">
            <v>93.852459016393439</v>
          </cell>
          <cell r="I71">
            <v>103.61990950226246</v>
          </cell>
          <cell r="J71">
            <v>90.856824925816028</v>
          </cell>
          <cell r="K71">
            <v>-135</v>
          </cell>
          <cell r="L71">
            <v>72</v>
          </cell>
          <cell r="M71">
            <v>-205.41666666666652</v>
          </cell>
        </row>
        <row r="76">
          <cell r="B76">
            <v>1387</v>
          </cell>
          <cell r="C76">
            <v>1350</v>
          </cell>
          <cell r="D76">
            <v>1341</v>
          </cell>
          <cell r="E76">
            <v>1818.75</v>
          </cell>
          <cell r="F76">
            <v>1503.5</v>
          </cell>
          <cell r="G76">
            <v>1387.8333333333333</v>
          </cell>
          <cell r="H76">
            <v>88.107752956636006</v>
          </cell>
          <cell r="I76">
            <v>99.333333333333329</v>
          </cell>
          <cell r="J76">
            <v>92.306839596497056</v>
          </cell>
          <cell r="K76">
            <v>-181</v>
          </cell>
          <cell r="L76">
            <v>-9</v>
          </cell>
          <cell r="M76">
            <v>-115.66666666666674</v>
          </cell>
        </row>
        <row r="82">
          <cell r="B82">
            <v>2751</v>
          </cell>
          <cell r="C82">
            <v>2697</v>
          </cell>
          <cell r="D82">
            <v>2779</v>
          </cell>
          <cell r="E82">
            <v>3493.8333333333335</v>
          </cell>
          <cell r="F82">
            <v>3166.0833333333335</v>
          </cell>
          <cell r="G82">
            <v>2793.4166666666665</v>
          </cell>
          <cell r="H82">
            <v>91.264367816091948</v>
          </cell>
          <cell r="I82">
            <v>103.04041527623285</v>
          </cell>
          <cell r="J82">
            <v>88.229410680914896</v>
          </cell>
          <cell r="K82">
            <v>-266</v>
          </cell>
          <cell r="L82">
            <v>82</v>
          </cell>
          <cell r="M82">
            <v>-372.66666666666697</v>
          </cell>
        </row>
      </sheetData>
      <sheetData sheetId="8" refreshError="1"/>
      <sheetData sheetId="9" refreshError="1"/>
      <sheetData sheetId="10">
        <row r="4">
          <cell r="H4" t="str">
            <v>XII 24</v>
          </cell>
          <cell r="I4" t="str">
            <v>XII 24</v>
          </cell>
          <cell r="J4" t="str">
            <v>I-XII 24</v>
          </cell>
        </row>
        <row r="5">
          <cell r="B5" t="str">
            <v>X 24</v>
          </cell>
          <cell r="C5" t="str">
            <v>XI 24</v>
          </cell>
          <cell r="D5" t="str">
            <v>XII 24</v>
          </cell>
          <cell r="E5" t="str">
            <v>I-XII 22</v>
          </cell>
          <cell r="F5" t="str">
            <v>I-XII 23</v>
          </cell>
          <cell r="G5" t="str">
            <v>I-XII 24</v>
          </cell>
          <cell r="H5" t="str">
            <v>XII 23</v>
          </cell>
          <cell r="I5" t="str">
            <v>XI 24</v>
          </cell>
          <cell r="J5" t="str">
            <v>I-XII 23</v>
          </cell>
        </row>
        <row r="6">
          <cell r="B6">
            <v>7217</v>
          </cell>
          <cell r="C6">
            <v>5119</v>
          </cell>
          <cell r="D6">
            <v>5563</v>
          </cell>
          <cell r="E6">
            <v>59757</v>
          </cell>
          <cell r="F6">
            <v>59662</v>
          </cell>
          <cell r="G6">
            <v>62173</v>
          </cell>
          <cell r="H6">
            <v>107.24889145941778</v>
          </cell>
          <cell r="I6">
            <v>108.67356905645633</v>
          </cell>
          <cell r="J6">
            <v>104.20870906104389</v>
          </cell>
        </row>
        <row r="8">
          <cell r="B8">
            <v>755</v>
          </cell>
          <cell r="C8">
            <v>524</v>
          </cell>
          <cell r="D8">
            <v>639</v>
          </cell>
          <cell r="E8">
            <v>6413</v>
          </cell>
          <cell r="F8">
            <v>6248</v>
          </cell>
          <cell r="G8">
            <v>6770</v>
          </cell>
          <cell r="H8">
            <v>118.33333333333333</v>
          </cell>
          <cell r="I8">
            <v>121.94656488549617</v>
          </cell>
          <cell r="J8">
            <v>108.35467349551857</v>
          </cell>
        </row>
        <row r="16">
          <cell r="B16">
            <v>523</v>
          </cell>
          <cell r="C16">
            <v>557</v>
          </cell>
          <cell r="D16">
            <v>396</v>
          </cell>
          <cell r="E16">
            <v>4705</v>
          </cell>
          <cell r="F16">
            <v>4517</v>
          </cell>
          <cell r="G16">
            <v>4588</v>
          </cell>
          <cell r="H16">
            <v>113.46704871060172</v>
          </cell>
          <cell r="I16">
            <v>71.095152603231597</v>
          </cell>
          <cell r="J16">
            <v>101.57183971662609</v>
          </cell>
        </row>
        <row r="24">
          <cell r="B24">
            <v>574</v>
          </cell>
          <cell r="C24">
            <v>460</v>
          </cell>
          <cell r="D24">
            <v>595</v>
          </cell>
          <cell r="E24">
            <v>4854</v>
          </cell>
          <cell r="F24">
            <v>4979</v>
          </cell>
          <cell r="G24">
            <v>5182</v>
          </cell>
          <cell r="H24">
            <v>95.047923322683701</v>
          </cell>
          <cell r="I24">
            <v>129.34782608695653</v>
          </cell>
          <cell r="J24">
            <v>104.07712392046595</v>
          </cell>
        </row>
        <row r="31">
          <cell r="B31">
            <v>1756</v>
          </cell>
          <cell r="C31">
            <v>1228</v>
          </cell>
          <cell r="D31">
            <v>1150</v>
          </cell>
          <cell r="E31">
            <v>14529</v>
          </cell>
          <cell r="F31">
            <v>14701</v>
          </cell>
          <cell r="G31">
            <v>15343</v>
          </cell>
          <cell r="H31">
            <v>94.650205761316869</v>
          </cell>
          <cell r="I31">
            <v>93.648208469055376</v>
          </cell>
          <cell r="J31">
            <v>104.36704986055369</v>
          </cell>
        </row>
        <row r="42">
          <cell r="B42">
            <v>1167</v>
          </cell>
          <cell r="C42">
            <v>767</v>
          </cell>
          <cell r="D42">
            <v>951</v>
          </cell>
          <cell r="E42">
            <v>8726</v>
          </cell>
          <cell r="F42">
            <v>9191</v>
          </cell>
          <cell r="G42">
            <v>9668</v>
          </cell>
          <cell r="H42">
            <v>116.25916870415649</v>
          </cell>
          <cell r="I42">
            <v>123.98956975228161</v>
          </cell>
          <cell r="J42">
            <v>105.18985964530518</v>
          </cell>
        </row>
        <row r="49">
          <cell r="B49">
            <v>532</v>
          </cell>
          <cell r="C49">
            <v>380</v>
          </cell>
          <cell r="D49">
            <v>520</v>
          </cell>
          <cell r="E49">
            <v>4656</v>
          </cell>
          <cell r="F49">
            <v>4583</v>
          </cell>
          <cell r="G49">
            <v>4902</v>
          </cell>
          <cell r="H49">
            <v>111.58798283261801</v>
          </cell>
          <cell r="I49">
            <v>136.84210526315789</v>
          </cell>
          <cell r="J49">
            <v>106.96050621863409</v>
          </cell>
        </row>
        <row r="55">
          <cell r="B55">
            <v>279</v>
          </cell>
          <cell r="C55">
            <v>188</v>
          </cell>
          <cell r="D55">
            <v>165</v>
          </cell>
          <cell r="E55">
            <v>2350</v>
          </cell>
          <cell r="F55">
            <v>2353</v>
          </cell>
          <cell r="G55">
            <v>2369</v>
          </cell>
          <cell r="H55">
            <v>101.85185185185186</v>
          </cell>
          <cell r="I55">
            <v>87.7659574468085</v>
          </cell>
          <cell r="J55">
            <v>100.679983000425</v>
          </cell>
        </row>
        <row r="61">
          <cell r="B61">
            <v>316</v>
          </cell>
          <cell r="C61">
            <v>205</v>
          </cell>
          <cell r="D61">
            <v>201</v>
          </cell>
          <cell r="E61">
            <v>2873</v>
          </cell>
          <cell r="F61">
            <v>2522</v>
          </cell>
          <cell r="G61">
            <v>2621</v>
          </cell>
          <cell r="H61">
            <v>107.48663101604279</v>
          </cell>
          <cell r="I61">
            <v>98.048780487804876</v>
          </cell>
          <cell r="J61">
            <v>103.92545598731166</v>
          </cell>
        </row>
        <row r="67">
          <cell r="B67">
            <v>396</v>
          </cell>
          <cell r="C67">
            <v>286</v>
          </cell>
          <cell r="D67">
            <v>251</v>
          </cell>
          <cell r="E67">
            <v>2746</v>
          </cell>
          <cell r="F67">
            <v>2787</v>
          </cell>
          <cell r="G67">
            <v>3052</v>
          </cell>
          <cell r="H67">
            <v>100.4</v>
          </cell>
          <cell r="I67">
            <v>87.76223776223776</v>
          </cell>
          <cell r="J67">
            <v>109.50843200574094</v>
          </cell>
        </row>
        <row r="71">
          <cell r="B71">
            <v>210</v>
          </cell>
          <cell r="C71">
            <v>133</v>
          </cell>
          <cell r="D71">
            <v>198</v>
          </cell>
          <cell r="E71">
            <v>2109</v>
          </cell>
          <cell r="F71">
            <v>1818</v>
          </cell>
          <cell r="G71">
            <v>1853</v>
          </cell>
          <cell r="H71">
            <v>125.31645569620254</v>
          </cell>
          <cell r="I71">
            <v>148.87218045112783</v>
          </cell>
          <cell r="J71">
            <v>101.92519251925192</v>
          </cell>
        </row>
        <row r="76">
          <cell r="B76">
            <v>198</v>
          </cell>
          <cell r="C76">
            <v>109</v>
          </cell>
          <cell r="D76">
            <v>122</v>
          </cell>
          <cell r="E76">
            <v>1648</v>
          </cell>
          <cell r="F76">
            <v>1741</v>
          </cell>
          <cell r="G76">
            <v>1666</v>
          </cell>
          <cell r="H76">
            <v>114.01869158878503</v>
          </cell>
          <cell r="I76">
            <v>111.92660550458714</v>
          </cell>
          <cell r="J76">
            <v>95.692130959218829</v>
          </cell>
        </row>
        <row r="82">
          <cell r="B82">
            <v>511</v>
          </cell>
          <cell r="C82">
            <v>282</v>
          </cell>
          <cell r="D82">
            <v>375</v>
          </cell>
          <cell r="E82">
            <v>4148</v>
          </cell>
          <cell r="F82">
            <v>4222</v>
          </cell>
          <cell r="G82">
            <v>4159</v>
          </cell>
          <cell r="H82">
            <v>121.35922330097087</v>
          </cell>
          <cell r="I82">
            <v>132.97872340425531</v>
          </cell>
          <cell r="J82">
            <v>98.507816200852673</v>
          </cell>
        </row>
      </sheetData>
      <sheetData sheetId="11" refreshError="1"/>
      <sheetData sheetId="12" refreshError="1"/>
      <sheetData sheetId="13">
        <row r="7">
          <cell r="B7">
            <v>5563</v>
          </cell>
          <cell r="C7">
            <v>62173</v>
          </cell>
          <cell r="D7">
            <v>104.20870906104389</v>
          </cell>
          <cell r="E7">
            <v>382</v>
          </cell>
          <cell r="F7">
            <v>7298</v>
          </cell>
          <cell r="G7">
            <v>102.91919334367508</v>
          </cell>
          <cell r="H7">
            <v>2293</v>
          </cell>
          <cell r="I7">
            <v>26636</v>
          </cell>
          <cell r="J7">
            <v>95.503764790247402</v>
          </cell>
          <cell r="K7">
            <v>1683</v>
          </cell>
          <cell r="L7">
            <v>12784</v>
          </cell>
          <cell r="M7">
            <v>124.0562833575934</v>
          </cell>
          <cell r="N7">
            <v>1205</v>
          </cell>
          <cell r="O7">
            <v>15455</v>
          </cell>
          <cell r="P7">
            <v>107.50556483027268</v>
          </cell>
        </row>
        <row r="9">
          <cell r="B9">
            <v>639</v>
          </cell>
          <cell r="C9">
            <v>6770</v>
          </cell>
          <cell r="D9">
            <v>108.35467349551857</v>
          </cell>
          <cell r="E9">
            <v>27</v>
          </cell>
          <cell r="F9">
            <v>792</v>
          </cell>
          <cell r="G9">
            <v>105.03978779840848</v>
          </cell>
          <cell r="H9">
            <v>284</v>
          </cell>
          <cell r="I9">
            <v>3056</v>
          </cell>
          <cell r="J9">
            <v>96.800760215394362</v>
          </cell>
          <cell r="K9">
            <v>181</v>
          </cell>
          <cell r="L9">
            <v>1276</v>
          </cell>
          <cell r="M9">
            <v>156.18115055079559</v>
          </cell>
          <cell r="N9">
            <v>147</v>
          </cell>
          <cell r="O9">
            <v>1646</v>
          </cell>
          <cell r="P9">
            <v>108.28947368421053</v>
          </cell>
        </row>
        <row r="17">
          <cell r="B17">
            <v>396</v>
          </cell>
          <cell r="C17">
            <v>4588</v>
          </cell>
          <cell r="D17">
            <v>101.57183971662609</v>
          </cell>
          <cell r="E17">
            <v>30</v>
          </cell>
          <cell r="F17">
            <v>440</v>
          </cell>
          <cell r="G17">
            <v>98.654708520179369</v>
          </cell>
          <cell r="H17">
            <v>210</v>
          </cell>
          <cell r="I17">
            <v>2275</v>
          </cell>
          <cell r="J17">
            <v>99.824484422992541</v>
          </cell>
          <cell r="K17">
            <v>65</v>
          </cell>
          <cell r="L17">
            <v>747</v>
          </cell>
          <cell r="M17">
            <v>113.18181818181819</v>
          </cell>
          <cell r="N17">
            <v>91</v>
          </cell>
          <cell r="O17">
            <v>1126</v>
          </cell>
          <cell r="P17">
            <v>99.46996466431095</v>
          </cell>
        </row>
        <row r="25">
          <cell r="B25">
            <v>595</v>
          </cell>
          <cell r="C25">
            <v>5182</v>
          </cell>
          <cell r="D25">
            <v>104.07712392046595</v>
          </cell>
          <cell r="E25">
            <v>20</v>
          </cell>
          <cell r="F25">
            <v>506</v>
          </cell>
          <cell r="G25">
            <v>110.239651416122</v>
          </cell>
          <cell r="H25">
            <v>215</v>
          </cell>
          <cell r="I25">
            <v>2083</v>
          </cell>
          <cell r="J25">
            <v>94.595821980018172</v>
          </cell>
          <cell r="K25">
            <v>242</v>
          </cell>
          <cell r="L25">
            <v>1146</v>
          </cell>
          <cell r="M25">
            <v>108.21529745042493</v>
          </cell>
          <cell r="N25">
            <v>118</v>
          </cell>
          <cell r="O25">
            <v>1447</v>
          </cell>
          <cell r="P25">
            <v>114.93248610007942</v>
          </cell>
        </row>
        <row r="32">
          <cell r="B32">
            <v>1150</v>
          </cell>
          <cell r="C32">
            <v>15343</v>
          </cell>
          <cell r="D32">
            <v>104.36704986055369</v>
          </cell>
          <cell r="E32">
            <v>107</v>
          </cell>
          <cell r="F32">
            <v>1974</v>
          </cell>
          <cell r="G32">
            <v>104.11392405063292</v>
          </cell>
          <cell r="H32">
            <v>450</v>
          </cell>
          <cell r="I32">
            <v>6165</v>
          </cell>
          <cell r="J32">
            <v>99.099823179553127</v>
          </cell>
          <cell r="K32">
            <v>276</v>
          </cell>
          <cell r="L32">
            <v>2995</v>
          </cell>
          <cell r="M32">
            <v>106.3187788427405</v>
          </cell>
          <cell r="N32">
            <v>317</v>
          </cell>
          <cell r="O32">
            <v>4209</v>
          </cell>
          <cell r="P32">
            <v>111.73347491372445</v>
          </cell>
        </row>
        <row r="43">
          <cell r="B43">
            <v>951</v>
          </cell>
          <cell r="C43">
            <v>9668</v>
          </cell>
          <cell r="D43">
            <v>105.18985964530518</v>
          </cell>
          <cell r="E43">
            <v>69</v>
          </cell>
          <cell r="F43">
            <v>1084</v>
          </cell>
          <cell r="G43">
            <v>101.8796992481203</v>
          </cell>
          <cell r="H43">
            <v>338</v>
          </cell>
          <cell r="I43">
            <v>3983</v>
          </cell>
          <cell r="J43">
            <v>90.749601275917072</v>
          </cell>
          <cell r="K43">
            <v>353</v>
          </cell>
          <cell r="L43">
            <v>2486</v>
          </cell>
          <cell r="M43">
            <v>142.30108757870636</v>
          </cell>
          <cell r="N43">
            <v>191</v>
          </cell>
          <cell r="O43">
            <v>2115</v>
          </cell>
          <cell r="P43">
            <v>106.22802611752888</v>
          </cell>
        </row>
        <row r="50">
          <cell r="B50">
            <v>520</v>
          </cell>
          <cell r="C50">
            <v>4902</v>
          </cell>
          <cell r="D50">
            <v>106.96050621863409</v>
          </cell>
          <cell r="E50">
            <v>26</v>
          </cell>
          <cell r="F50">
            <v>492</v>
          </cell>
          <cell r="G50">
            <v>103.14465408805032</v>
          </cell>
          <cell r="H50">
            <v>226</v>
          </cell>
          <cell r="I50">
            <v>1901</v>
          </cell>
          <cell r="J50">
            <v>100.74191838897721</v>
          </cell>
          <cell r="K50">
            <v>175</v>
          </cell>
          <cell r="L50">
            <v>1049</v>
          </cell>
          <cell r="M50">
            <v>123.70283018867924</v>
          </cell>
          <cell r="N50">
            <v>93</v>
          </cell>
          <cell r="O50">
            <v>1460</v>
          </cell>
          <cell r="P50">
            <v>106.49161196207149</v>
          </cell>
        </row>
        <row r="56">
          <cell r="B56">
            <v>165</v>
          </cell>
          <cell r="C56">
            <v>2369</v>
          </cell>
          <cell r="D56">
            <v>100.679983000425</v>
          </cell>
          <cell r="E56">
            <v>11</v>
          </cell>
          <cell r="F56">
            <v>232</v>
          </cell>
          <cell r="G56">
            <v>84.981684981684978</v>
          </cell>
          <cell r="H56">
            <v>77</v>
          </cell>
          <cell r="I56">
            <v>1106</v>
          </cell>
          <cell r="J56">
            <v>95.592048401037161</v>
          </cell>
          <cell r="K56">
            <v>46</v>
          </cell>
          <cell r="L56">
            <v>479</v>
          </cell>
          <cell r="M56">
            <v>125.39267015706805</v>
          </cell>
          <cell r="N56">
            <v>31</v>
          </cell>
          <cell r="O56">
            <v>552</v>
          </cell>
          <cell r="P56">
            <v>102.03327171903882</v>
          </cell>
        </row>
        <row r="62">
          <cell r="B62">
            <v>201</v>
          </cell>
          <cell r="C62">
            <v>2621</v>
          </cell>
          <cell r="D62">
            <v>103.92545598731166</v>
          </cell>
          <cell r="E62">
            <v>34</v>
          </cell>
          <cell r="F62">
            <v>485</v>
          </cell>
          <cell r="G62">
            <v>102.53699788583511</v>
          </cell>
          <cell r="H62">
            <v>70</v>
          </cell>
          <cell r="I62">
            <v>1109</v>
          </cell>
          <cell r="J62">
            <v>94.867408041060742</v>
          </cell>
          <cell r="K62">
            <v>57</v>
          </cell>
          <cell r="L62">
            <v>495</v>
          </cell>
          <cell r="M62">
            <v>139.43661971830986</v>
          </cell>
          <cell r="N62">
            <v>40</v>
          </cell>
          <cell r="O62">
            <v>532</v>
          </cell>
          <cell r="P62">
            <v>101.33333333333334</v>
          </cell>
        </row>
        <row r="68">
          <cell r="B68">
            <v>251</v>
          </cell>
          <cell r="C68">
            <v>3052</v>
          </cell>
          <cell r="D68">
            <v>109.50843200574094</v>
          </cell>
          <cell r="E68">
            <v>12</v>
          </cell>
          <cell r="F68">
            <v>328</v>
          </cell>
          <cell r="G68">
            <v>108.6092715231788</v>
          </cell>
          <cell r="H68">
            <v>132</v>
          </cell>
          <cell r="I68">
            <v>1615</v>
          </cell>
          <cell r="J68">
            <v>99.201474201474198</v>
          </cell>
          <cell r="K68">
            <v>63</v>
          </cell>
          <cell r="L68">
            <v>562</v>
          </cell>
          <cell r="M68">
            <v>157.42296918767508</v>
          </cell>
          <cell r="N68">
            <v>44</v>
          </cell>
          <cell r="O68">
            <v>547</v>
          </cell>
          <cell r="P68">
            <v>109.4</v>
          </cell>
        </row>
        <row r="72">
          <cell r="B72">
            <v>198</v>
          </cell>
          <cell r="C72">
            <v>1853</v>
          </cell>
          <cell r="D72">
            <v>101.92519251925192</v>
          </cell>
          <cell r="E72">
            <v>17</v>
          </cell>
          <cell r="F72">
            <v>258</v>
          </cell>
          <cell r="G72">
            <v>90.845070422535215</v>
          </cell>
          <cell r="H72">
            <v>91</v>
          </cell>
          <cell r="I72">
            <v>891</v>
          </cell>
          <cell r="J72">
            <v>95.498392282958207</v>
          </cell>
          <cell r="K72">
            <v>55</v>
          </cell>
          <cell r="L72">
            <v>272</v>
          </cell>
          <cell r="M72">
            <v>123.07692307692308</v>
          </cell>
          <cell r="N72">
            <v>35</v>
          </cell>
          <cell r="O72">
            <v>432</v>
          </cell>
          <cell r="P72">
            <v>113.68421052631578</v>
          </cell>
        </row>
        <row r="77">
          <cell r="B77">
            <v>122</v>
          </cell>
          <cell r="C77">
            <v>1666</v>
          </cell>
          <cell r="D77">
            <v>95.692130959218829</v>
          </cell>
          <cell r="E77">
            <v>9</v>
          </cell>
          <cell r="F77">
            <v>225</v>
          </cell>
          <cell r="G77">
            <v>103.68663594470047</v>
          </cell>
          <cell r="H77">
            <v>52</v>
          </cell>
          <cell r="I77">
            <v>675</v>
          </cell>
          <cell r="J77">
            <v>79.787234042553195</v>
          </cell>
          <cell r="K77">
            <v>25</v>
          </cell>
          <cell r="L77">
            <v>265</v>
          </cell>
          <cell r="M77">
            <v>124.4131455399061</v>
          </cell>
          <cell r="N77">
            <v>36</v>
          </cell>
          <cell r="O77">
            <v>501</v>
          </cell>
          <cell r="P77">
            <v>107.74193548387096</v>
          </cell>
        </row>
        <row r="83">
          <cell r="B83">
            <v>375</v>
          </cell>
          <cell r="C83">
            <v>4159</v>
          </cell>
          <cell r="D83">
            <v>98.507816200852673</v>
          </cell>
          <cell r="E83">
            <v>20</v>
          </cell>
          <cell r="F83">
            <v>482</v>
          </cell>
          <cell r="G83">
            <v>108.07174887892377</v>
          </cell>
          <cell r="H83">
            <v>148</v>
          </cell>
          <cell r="I83">
            <v>1777</v>
          </cell>
          <cell r="J83">
            <v>87.883283877349157</v>
          </cell>
          <cell r="K83">
            <v>145</v>
          </cell>
          <cell r="L83">
            <v>1012</v>
          </cell>
          <cell r="M83">
            <v>122.07478890229191</v>
          </cell>
          <cell r="N83">
            <v>62</v>
          </cell>
          <cell r="O83">
            <v>888</v>
          </cell>
          <cell r="P83">
            <v>96</v>
          </cell>
        </row>
      </sheetData>
      <sheetData sheetId="14" refreshError="1"/>
      <sheetData sheetId="15" refreshError="1"/>
      <sheetData sheetId="16">
        <row r="4">
          <cell r="H4" t="str">
            <v>XII 24</v>
          </cell>
          <cell r="I4" t="str">
            <v>XII 24</v>
          </cell>
          <cell r="J4" t="str">
            <v>I-XII 24</v>
          </cell>
        </row>
        <row r="5">
          <cell r="B5" t="str">
            <v>X 24</v>
          </cell>
          <cell r="C5" t="str">
            <v>XI 24</v>
          </cell>
          <cell r="D5" t="str">
            <v>XII 24</v>
          </cell>
          <cell r="E5" t="str">
            <v>I-XII 22</v>
          </cell>
          <cell r="F5" t="str">
            <v>I-XII 23</v>
          </cell>
          <cell r="G5" t="str">
            <v>I-XII 24</v>
          </cell>
          <cell r="H5" t="str">
            <v>XII 23</v>
          </cell>
          <cell r="I5" t="str">
            <v>XI 24</v>
          </cell>
          <cell r="J5" t="str">
            <v>I-XII 23</v>
          </cell>
        </row>
        <row r="6">
          <cell r="B6">
            <v>5601</v>
          </cell>
          <cell r="C6">
            <v>4873</v>
          </cell>
          <cell r="D6">
            <v>4234</v>
          </cell>
          <cell r="E6">
            <v>72545</v>
          </cell>
          <cell r="F6">
            <v>64490</v>
          </cell>
          <cell r="G6">
            <v>63488</v>
          </cell>
          <cell r="H6">
            <v>105.61237216263409</v>
          </cell>
          <cell r="I6">
            <v>86.886927970449406</v>
          </cell>
          <cell r="J6">
            <v>98.446270739649549</v>
          </cell>
        </row>
        <row r="8">
          <cell r="B8">
            <v>606</v>
          </cell>
          <cell r="C8">
            <v>570</v>
          </cell>
          <cell r="D8">
            <v>488</v>
          </cell>
          <cell r="E8">
            <v>7445</v>
          </cell>
          <cell r="F8">
            <v>6806</v>
          </cell>
          <cell r="G8">
            <v>6998</v>
          </cell>
          <cell r="H8">
            <v>100.2053388090349</v>
          </cell>
          <cell r="I8">
            <v>85.614035087719301</v>
          </cell>
          <cell r="J8">
            <v>102.82104025859536</v>
          </cell>
        </row>
        <row r="16">
          <cell r="B16">
            <v>372</v>
          </cell>
          <cell r="C16">
            <v>311</v>
          </cell>
          <cell r="D16">
            <v>282</v>
          </cell>
          <cell r="E16">
            <v>5541</v>
          </cell>
          <cell r="F16">
            <v>4826</v>
          </cell>
          <cell r="G16">
            <v>4606</v>
          </cell>
          <cell r="H16">
            <v>104.0590405904059</v>
          </cell>
          <cell r="I16">
            <v>90.675241157556272</v>
          </cell>
          <cell r="J16">
            <v>95.441359303771236</v>
          </cell>
        </row>
        <row r="24">
          <cell r="B24">
            <v>481</v>
          </cell>
          <cell r="C24">
            <v>404</v>
          </cell>
          <cell r="D24">
            <v>364</v>
          </cell>
          <cell r="E24">
            <v>5861</v>
          </cell>
          <cell r="F24">
            <v>5156</v>
          </cell>
          <cell r="G24">
            <v>5136</v>
          </cell>
          <cell r="H24">
            <v>107.05882352941177</v>
          </cell>
          <cell r="I24">
            <v>90.099009900990097</v>
          </cell>
          <cell r="J24">
            <v>99.612102404965086</v>
          </cell>
        </row>
        <row r="31">
          <cell r="B31">
            <v>1491</v>
          </cell>
          <cell r="C31">
            <v>1279</v>
          </cell>
          <cell r="D31">
            <v>1057</v>
          </cell>
          <cell r="E31">
            <v>18666</v>
          </cell>
          <cell r="F31">
            <v>16135</v>
          </cell>
          <cell r="G31">
            <v>15761</v>
          </cell>
          <cell r="H31">
            <v>103.22265625</v>
          </cell>
          <cell r="I31">
            <v>82.642689601250979</v>
          </cell>
          <cell r="J31">
            <v>97.682057638673697</v>
          </cell>
        </row>
        <row r="42">
          <cell r="B42">
            <v>817</v>
          </cell>
          <cell r="C42">
            <v>727</v>
          </cell>
          <cell r="D42">
            <v>610</v>
          </cell>
          <cell r="E42">
            <v>10766</v>
          </cell>
          <cell r="F42">
            <v>9873</v>
          </cell>
          <cell r="G42">
            <v>9606</v>
          </cell>
          <cell r="H42">
            <v>108.15602836879432</v>
          </cell>
          <cell r="I42">
            <v>83.906464924346636</v>
          </cell>
          <cell r="J42">
            <v>97.295654816165296</v>
          </cell>
        </row>
        <row r="49">
          <cell r="B49">
            <v>391</v>
          </cell>
          <cell r="C49">
            <v>329</v>
          </cell>
          <cell r="D49">
            <v>323</v>
          </cell>
          <cell r="E49">
            <v>5301</v>
          </cell>
          <cell r="F49">
            <v>4936</v>
          </cell>
          <cell r="G49">
            <v>4989</v>
          </cell>
          <cell r="H49">
            <v>100.93749999999999</v>
          </cell>
          <cell r="I49">
            <v>98.176291793313069</v>
          </cell>
          <cell r="J49">
            <v>101.0737439222042</v>
          </cell>
        </row>
        <row r="55">
          <cell r="B55">
            <v>209</v>
          </cell>
          <cell r="C55">
            <v>220</v>
          </cell>
          <cell r="D55">
            <v>180</v>
          </cell>
          <cell r="E55">
            <v>2869</v>
          </cell>
          <cell r="F55">
            <v>2633</v>
          </cell>
          <cell r="G55">
            <v>2446</v>
          </cell>
          <cell r="H55">
            <v>89.10891089108911</v>
          </cell>
          <cell r="I55">
            <v>81.818181818181827</v>
          </cell>
          <cell r="J55">
            <v>92.897835169008729</v>
          </cell>
        </row>
        <row r="61">
          <cell r="B61">
            <v>275</v>
          </cell>
          <cell r="C61">
            <v>201</v>
          </cell>
          <cell r="D61">
            <v>190</v>
          </cell>
          <cell r="E61">
            <v>3209</v>
          </cell>
          <cell r="F61">
            <v>2653</v>
          </cell>
          <cell r="G61">
            <v>2704</v>
          </cell>
          <cell r="H61">
            <v>102.70270270270269</v>
          </cell>
          <cell r="I61">
            <v>94.527363184079604</v>
          </cell>
          <cell r="J61">
            <v>101.92235205427818</v>
          </cell>
        </row>
        <row r="67">
          <cell r="B67">
            <v>274</v>
          </cell>
          <cell r="C67">
            <v>208</v>
          </cell>
          <cell r="D67">
            <v>191</v>
          </cell>
          <cell r="E67">
            <v>3398</v>
          </cell>
          <cell r="F67">
            <v>3003</v>
          </cell>
          <cell r="G67">
            <v>2983</v>
          </cell>
          <cell r="H67">
            <v>125.6578947368421</v>
          </cell>
          <cell r="I67">
            <v>91.826923076923066</v>
          </cell>
          <cell r="J67">
            <v>99.33399933399933</v>
          </cell>
        </row>
        <row r="71">
          <cell r="B71">
            <v>193</v>
          </cell>
          <cell r="C71">
            <v>143</v>
          </cell>
          <cell r="D71">
            <v>127</v>
          </cell>
          <cell r="E71">
            <v>2556</v>
          </cell>
          <cell r="F71">
            <v>2081</v>
          </cell>
          <cell r="G71">
            <v>1999</v>
          </cell>
          <cell r="H71">
            <v>139.56043956043956</v>
          </cell>
          <cell r="I71">
            <v>88.811188811188813</v>
          </cell>
          <cell r="J71">
            <v>96.059586737145608</v>
          </cell>
        </row>
        <row r="76">
          <cell r="B76">
            <v>128</v>
          </cell>
          <cell r="C76">
            <v>148</v>
          </cell>
          <cell r="D76">
            <v>132</v>
          </cell>
          <cell r="E76">
            <v>2183</v>
          </cell>
          <cell r="F76">
            <v>1777</v>
          </cell>
          <cell r="G76">
            <v>1843</v>
          </cell>
          <cell r="H76">
            <v>124.52830188679245</v>
          </cell>
          <cell r="I76">
            <v>89.189189189189193</v>
          </cell>
          <cell r="J76">
            <v>103.71412492965672</v>
          </cell>
        </row>
        <row r="82">
          <cell r="B82">
            <v>364</v>
          </cell>
          <cell r="C82">
            <v>333</v>
          </cell>
          <cell r="D82">
            <v>290</v>
          </cell>
          <cell r="E82">
            <v>4750</v>
          </cell>
          <cell r="F82">
            <v>4611</v>
          </cell>
          <cell r="G82">
            <v>4417</v>
          </cell>
          <cell r="H82">
            <v>108.61423220973782</v>
          </cell>
          <cell r="I82">
            <v>87.087087087087085</v>
          </cell>
          <cell r="J82">
            <v>95.79266970288441</v>
          </cell>
        </row>
      </sheetData>
      <sheetData sheetId="17" refreshError="1"/>
      <sheetData sheetId="18" refreshError="1"/>
      <sheetData sheetId="19">
        <row r="7">
          <cell r="B7">
            <v>4234</v>
          </cell>
          <cell r="C7">
            <v>63488</v>
          </cell>
          <cell r="D7">
            <v>98.446270739649549</v>
          </cell>
          <cell r="E7">
            <v>2347</v>
          </cell>
          <cell r="F7">
            <v>40629</v>
          </cell>
          <cell r="G7">
            <v>98.487382735801035</v>
          </cell>
          <cell r="H7">
            <v>573</v>
          </cell>
          <cell r="I7">
            <v>6845</v>
          </cell>
          <cell r="J7">
            <v>92.952199891363392</v>
          </cell>
          <cell r="K7">
            <v>268</v>
          </cell>
          <cell r="L7">
            <v>3263</v>
          </cell>
          <cell r="M7">
            <v>99.938744257274109</v>
          </cell>
          <cell r="N7">
            <v>1046</v>
          </cell>
          <cell r="O7">
            <v>12751</v>
          </cell>
          <cell r="P7">
            <v>101.13420050761421</v>
          </cell>
        </row>
        <row r="9">
          <cell r="B9">
            <v>488</v>
          </cell>
          <cell r="C9">
            <v>6998</v>
          </cell>
          <cell r="D9">
            <v>102.82104025859536</v>
          </cell>
          <cell r="E9">
            <v>237</v>
          </cell>
          <cell r="F9">
            <v>4320</v>
          </cell>
          <cell r="G9">
            <v>98.720292504570381</v>
          </cell>
          <cell r="H9">
            <v>72</v>
          </cell>
          <cell r="I9">
            <v>769</v>
          </cell>
          <cell r="J9">
            <v>95.409429280397021</v>
          </cell>
          <cell r="K9">
            <v>37</v>
          </cell>
          <cell r="L9">
            <v>276</v>
          </cell>
          <cell r="M9">
            <v>92</v>
          </cell>
          <cell r="N9">
            <v>142</v>
          </cell>
          <cell r="O9">
            <v>1633</v>
          </cell>
          <cell r="P9">
            <v>123.33836858006042</v>
          </cell>
        </row>
        <row r="17">
          <cell r="B17">
            <v>282</v>
          </cell>
          <cell r="C17">
            <v>4606</v>
          </cell>
          <cell r="D17">
            <v>95.441359303771236</v>
          </cell>
          <cell r="E17">
            <v>160</v>
          </cell>
          <cell r="F17">
            <v>3053</v>
          </cell>
          <cell r="G17">
            <v>98.611111111111114</v>
          </cell>
          <cell r="H17">
            <v>21</v>
          </cell>
          <cell r="I17">
            <v>358</v>
          </cell>
          <cell r="J17">
            <v>81.548974943052386</v>
          </cell>
          <cell r="K17">
            <v>15</v>
          </cell>
          <cell r="L17">
            <v>189</v>
          </cell>
          <cell r="M17">
            <v>74.703557312252968</v>
          </cell>
          <cell r="N17">
            <v>86</v>
          </cell>
          <cell r="O17">
            <v>1006</v>
          </cell>
          <cell r="P17">
            <v>96.917148362235068</v>
          </cell>
        </row>
        <row r="25">
          <cell r="B25">
            <v>364</v>
          </cell>
          <cell r="C25">
            <v>5136</v>
          </cell>
          <cell r="D25">
            <v>99.612102404965086</v>
          </cell>
          <cell r="E25">
            <v>213</v>
          </cell>
          <cell r="F25">
            <v>3431</v>
          </cell>
          <cell r="G25">
            <v>101.87054631828978</v>
          </cell>
          <cell r="H25">
            <v>45</v>
          </cell>
          <cell r="I25">
            <v>555</v>
          </cell>
          <cell r="J25">
            <v>101.27737226277371</v>
          </cell>
          <cell r="K25">
            <v>23</v>
          </cell>
          <cell r="L25">
            <v>268</v>
          </cell>
          <cell r="M25">
            <v>92.41379310344827</v>
          </cell>
          <cell r="N25">
            <v>83</v>
          </cell>
          <cell r="O25">
            <v>882</v>
          </cell>
          <cell r="P25">
            <v>92.84210526315789</v>
          </cell>
        </row>
        <row r="32">
          <cell r="B32">
            <v>1057</v>
          </cell>
          <cell r="C32">
            <v>15761</v>
          </cell>
          <cell r="D32">
            <v>97.682057638673697</v>
          </cell>
          <cell r="E32">
            <v>622</v>
          </cell>
          <cell r="F32">
            <v>10283</v>
          </cell>
          <cell r="G32">
            <v>99.362257222920093</v>
          </cell>
          <cell r="H32">
            <v>152</v>
          </cell>
          <cell r="I32">
            <v>1703</v>
          </cell>
          <cell r="J32">
            <v>95.620437956204384</v>
          </cell>
          <cell r="K32">
            <v>51</v>
          </cell>
          <cell r="L32">
            <v>813</v>
          </cell>
          <cell r="M32">
            <v>89.834254143646405</v>
          </cell>
          <cell r="N32">
            <v>232</v>
          </cell>
          <cell r="O32">
            <v>2962</v>
          </cell>
          <cell r="P32">
            <v>95.548387096774192</v>
          </cell>
        </row>
        <row r="43">
          <cell r="B43">
            <v>610</v>
          </cell>
          <cell r="C43">
            <v>9606</v>
          </cell>
          <cell r="D43">
            <v>97.295654816165296</v>
          </cell>
          <cell r="E43">
            <v>336</v>
          </cell>
          <cell r="F43">
            <v>6145</v>
          </cell>
          <cell r="G43">
            <v>97.710287804102407</v>
          </cell>
          <cell r="H43">
            <v>78</v>
          </cell>
          <cell r="I43">
            <v>862</v>
          </cell>
          <cell r="J43">
            <v>88.68312757201646</v>
          </cell>
          <cell r="K43">
            <v>45</v>
          </cell>
          <cell r="L43">
            <v>622</v>
          </cell>
          <cell r="M43">
            <v>90.275761973875177</v>
          </cell>
          <cell r="N43">
            <v>151</v>
          </cell>
          <cell r="O43">
            <v>1977</v>
          </cell>
          <cell r="P43">
            <v>102.80811232449298</v>
          </cell>
        </row>
        <row r="50">
          <cell r="B50">
            <v>323</v>
          </cell>
          <cell r="C50">
            <v>4989</v>
          </cell>
          <cell r="D50">
            <v>101.0737439222042</v>
          </cell>
          <cell r="E50">
            <v>135</v>
          </cell>
          <cell r="F50">
            <v>2881</v>
          </cell>
          <cell r="G50">
            <v>96.354515050167223</v>
          </cell>
          <cell r="H50">
            <v>33</v>
          </cell>
          <cell r="I50">
            <v>488</v>
          </cell>
          <cell r="J50">
            <v>94.573643410852711</v>
          </cell>
          <cell r="K50">
            <v>27</v>
          </cell>
          <cell r="L50">
            <v>220</v>
          </cell>
          <cell r="M50">
            <v>125.71428571428571</v>
          </cell>
          <cell r="N50">
            <v>128</v>
          </cell>
          <cell r="O50">
            <v>1400</v>
          </cell>
          <cell r="P50">
            <v>111.55378486055776</v>
          </cell>
        </row>
        <row r="56">
          <cell r="B56">
            <v>180</v>
          </cell>
          <cell r="C56">
            <v>2446</v>
          </cell>
          <cell r="D56">
            <v>92.897835169008729</v>
          </cell>
          <cell r="E56">
            <v>103</v>
          </cell>
          <cell r="F56">
            <v>1461</v>
          </cell>
          <cell r="G56">
            <v>93.77406931964056</v>
          </cell>
          <cell r="H56">
            <v>30</v>
          </cell>
          <cell r="I56">
            <v>288</v>
          </cell>
          <cell r="J56">
            <v>86.746987951807228</v>
          </cell>
          <cell r="K56">
            <v>13</v>
          </cell>
          <cell r="L56">
            <v>155</v>
          </cell>
          <cell r="M56">
            <v>135.96491228070175</v>
          </cell>
          <cell r="N56">
            <v>34</v>
          </cell>
          <cell r="O56">
            <v>542</v>
          </cell>
          <cell r="P56">
            <v>86.16852146263912</v>
          </cell>
        </row>
        <row r="62">
          <cell r="B62">
            <v>190</v>
          </cell>
          <cell r="C62">
            <v>2704</v>
          </cell>
          <cell r="D62">
            <v>101.92235205427818</v>
          </cell>
          <cell r="E62">
            <v>101</v>
          </cell>
          <cell r="F62">
            <v>1631</v>
          </cell>
          <cell r="G62">
            <v>99.390615478366854</v>
          </cell>
          <cell r="H62">
            <v>33</v>
          </cell>
          <cell r="I62">
            <v>447</v>
          </cell>
          <cell r="J62">
            <v>93.51464435146444</v>
          </cell>
          <cell r="K62">
            <v>17</v>
          </cell>
          <cell r="L62">
            <v>241</v>
          </cell>
          <cell r="M62">
            <v>143.45238095238096</v>
          </cell>
          <cell r="N62">
            <v>39</v>
          </cell>
          <cell r="O62">
            <v>385</v>
          </cell>
          <cell r="P62">
            <v>105.19125683060109</v>
          </cell>
        </row>
        <row r="68">
          <cell r="B68">
            <v>191</v>
          </cell>
          <cell r="C68">
            <v>2983</v>
          </cell>
          <cell r="D68">
            <v>99.33399933399933</v>
          </cell>
          <cell r="E68">
            <v>117</v>
          </cell>
          <cell r="F68">
            <v>2060</v>
          </cell>
          <cell r="G68">
            <v>102.64075734927754</v>
          </cell>
          <cell r="H68">
            <v>25</v>
          </cell>
          <cell r="I68">
            <v>316</v>
          </cell>
          <cell r="J68">
            <v>100.63694267515923</v>
          </cell>
          <cell r="K68">
            <v>9</v>
          </cell>
          <cell r="L68">
            <v>128</v>
          </cell>
          <cell r="M68">
            <v>104.06504065040652</v>
          </cell>
          <cell r="N68">
            <v>40</v>
          </cell>
          <cell r="O68">
            <v>479</v>
          </cell>
          <cell r="P68">
            <v>85.688729874776385</v>
          </cell>
        </row>
        <row r="72">
          <cell r="B72">
            <v>127</v>
          </cell>
          <cell r="C72">
            <v>1999</v>
          </cell>
          <cell r="D72">
            <v>96.059586737145608</v>
          </cell>
          <cell r="E72">
            <v>69</v>
          </cell>
          <cell r="F72">
            <v>1273</v>
          </cell>
          <cell r="G72">
            <v>91.582733812949641</v>
          </cell>
          <cell r="H72">
            <v>15</v>
          </cell>
          <cell r="I72">
            <v>292</v>
          </cell>
          <cell r="J72">
            <v>86.646884272997042</v>
          </cell>
          <cell r="K72">
            <v>5</v>
          </cell>
          <cell r="L72">
            <v>69</v>
          </cell>
          <cell r="M72">
            <v>130.18867924528303</v>
          </cell>
          <cell r="N72">
            <v>38</v>
          </cell>
          <cell r="O72">
            <v>365</v>
          </cell>
          <cell r="P72">
            <v>121.26245847176081</v>
          </cell>
        </row>
        <row r="77">
          <cell r="B77">
            <v>132</v>
          </cell>
          <cell r="C77">
            <v>1843</v>
          </cell>
          <cell r="D77">
            <v>103.71412492965672</v>
          </cell>
          <cell r="E77">
            <v>63</v>
          </cell>
          <cell r="F77">
            <v>1066</v>
          </cell>
          <cell r="G77">
            <v>100.09389671361501</v>
          </cell>
          <cell r="H77">
            <v>22</v>
          </cell>
          <cell r="I77">
            <v>211</v>
          </cell>
          <cell r="J77">
            <v>103.43137254901961</v>
          </cell>
          <cell r="K77">
            <v>6</v>
          </cell>
          <cell r="L77">
            <v>94</v>
          </cell>
          <cell r="M77">
            <v>188</v>
          </cell>
          <cell r="N77">
            <v>41</v>
          </cell>
          <cell r="O77">
            <v>472</v>
          </cell>
          <cell r="P77">
            <v>103.05676855895196</v>
          </cell>
        </row>
        <row r="83">
          <cell r="B83">
            <v>290</v>
          </cell>
          <cell r="C83">
            <v>4417</v>
          </cell>
          <cell r="D83">
            <v>95.79266970288441</v>
          </cell>
          <cell r="E83">
            <v>191</v>
          </cell>
          <cell r="F83">
            <v>3025</v>
          </cell>
          <cell r="G83">
            <v>96.83098591549296</v>
          </cell>
          <cell r="H83">
            <v>47</v>
          </cell>
          <cell r="I83">
            <v>556</v>
          </cell>
          <cell r="J83">
            <v>87.284144427001578</v>
          </cell>
          <cell r="K83">
            <v>20</v>
          </cell>
          <cell r="L83">
            <v>188</v>
          </cell>
          <cell r="M83">
            <v>129.65517241379308</v>
          </cell>
          <cell r="N83">
            <v>32</v>
          </cell>
          <cell r="O83">
            <v>648</v>
          </cell>
          <cell r="P83">
            <v>91.914893617021278</v>
          </cell>
        </row>
      </sheetData>
      <sheetData sheetId="20" refreshError="1"/>
      <sheetData sheetId="21" refreshError="1"/>
      <sheetData sheetId="22">
        <row r="7">
          <cell r="B7">
            <v>47038</v>
          </cell>
          <cell r="C7">
            <v>97.280416933799359</v>
          </cell>
          <cell r="D7">
            <v>22269</v>
          </cell>
          <cell r="E7">
            <v>47.3425740890344</v>
          </cell>
          <cell r="F7">
            <v>94.757669886387816</v>
          </cell>
          <cell r="G7">
            <v>10004</v>
          </cell>
          <cell r="H7">
            <v>21.26791105063991</v>
          </cell>
          <cell r="I7">
            <v>101.54283394234673</v>
          </cell>
          <cell r="J7">
            <v>16618</v>
          </cell>
          <cell r="K7">
            <v>35.328883030741103</v>
          </cell>
          <cell r="L7">
            <v>91.746259592557834</v>
          </cell>
          <cell r="M7">
            <v>7475</v>
          </cell>
          <cell r="N7">
            <v>15.891406947574302</v>
          </cell>
          <cell r="O7">
            <v>99.653379549393421</v>
          </cell>
          <cell r="P7">
            <v>18200</v>
          </cell>
          <cell r="Q7">
            <v>38.692121263659168</v>
          </cell>
          <cell r="R7">
            <v>87.478971401105497</v>
          </cell>
          <cell r="S7">
            <v>6947</v>
          </cell>
          <cell r="T7">
            <v>14.768910242782432</v>
          </cell>
          <cell r="U7">
            <v>89.247173689619729</v>
          </cell>
        </row>
        <row r="9">
          <cell r="B9">
            <v>5281</v>
          </cell>
          <cell r="C9">
            <v>95.826528760660494</v>
          </cell>
          <cell r="D9">
            <v>2570</v>
          </cell>
          <cell r="E9">
            <v>48.665025563340272</v>
          </cell>
          <cell r="F9">
            <v>93.454545454545453</v>
          </cell>
          <cell r="G9">
            <v>1034</v>
          </cell>
          <cell r="H9">
            <v>19.579625071009279</v>
          </cell>
          <cell r="I9">
            <v>99.042145593869733</v>
          </cell>
          <cell r="J9">
            <v>2015</v>
          </cell>
          <cell r="K9">
            <v>38.155652338572239</v>
          </cell>
          <cell r="L9">
            <v>87.761324041811847</v>
          </cell>
          <cell r="M9">
            <v>659</v>
          </cell>
          <cell r="N9">
            <v>12.478697216436281</v>
          </cell>
          <cell r="O9">
            <v>94.412607449856736</v>
          </cell>
          <cell r="P9">
            <v>2127</v>
          </cell>
          <cell r="Q9">
            <v>40.276462791138037</v>
          </cell>
          <cell r="R9">
            <v>81.556748466257673</v>
          </cell>
          <cell r="S9">
            <v>1084</v>
          </cell>
          <cell r="T9">
            <v>20.526415451619012</v>
          </cell>
          <cell r="U9">
            <v>88.779688779688783</v>
          </cell>
        </row>
        <row r="17">
          <cell r="B17">
            <v>3411</v>
          </cell>
          <cell r="C17">
            <v>99.649430324276949</v>
          </cell>
          <cell r="D17">
            <v>1699</v>
          </cell>
          <cell r="E17">
            <v>49.809440046907064</v>
          </cell>
          <cell r="F17">
            <v>96.588971006253558</v>
          </cell>
          <cell r="G17">
            <v>668</v>
          </cell>
          <cell r="H17">
            <v>19.583699794781591</v>
          </cell>
          <cell r="I17">
            <v>108.97226753670472</v>
          </cell>
          <cell r="J17">
            <v>1223</v>
          </cell>
          <cell r="K17">
            <v>35.854588097332162</v>
          </cell>
          <cell r="L17">
            <v>96.909667194928687</v>
          </cell>
          <cell r="M17">
            <v>446</v>
          </cell>
          <cell r="N17">
            <v>13.07534447376136</v>
          </cell>
          <cell r="O17">
            <v>109.04645476772616</v>
          </cell>
          <cell r="P17">
            <v>1158</v>
          </cell>
          <cell r="Q17">
            <v>33.948988566402818</v>
          </cell>
          <cell r="R17">
            <v>92.344497607655512</v>
          </cell>
          <cell r="S17">
            <v>420</v>
          </cell>
          <cell r="T17">
            <v>12.313104661389621</v>
          </cell>
          <cell r="U17">
            <v>92.920353982300881</v>
          </cell>
        </row>
        <row r="25">
          <cell r="B25">
            <v>3151</v>
          </cell>
          <cell r="C25">
            <v>101.18818240205523</v>
          </cell>
          <cell r="D25">
            <v>1438</v>
          </cell>
          <cell r="E25">
            <v>45.636305934623927</v>
          </cell>
          <cell r="F25">
            <v>105.89101620029456</v>
          </cell>
          <cell r="G25">
            <v>674</v>
          </cell>
          <cell r="H25">
            <v>21.390034909552522</v>
          </cell>
          <cell r="I25">
            <v>97.965116279069761</v>
          </cell>
          <cell r="J25">
            <v>1095</v>
          </cell>
          <cell r="K25">
            <v>34.750872738813079</v>
          </cell>
          <cell r="L25">
            <v>98.737601442741209</v>
          </cell>
          <cell r="M25">
            <v>333</v>
          </cell>
          <cell r="N25">
            <v>10.568073627419865</v>
          </cell>
          <cell r="O25">
            <v>106.73076923076923</v>
          </cell>
          <cell r="P25">
            <v>665</v>
          </cell>
          <cell r="Q25">
            <v>21.104411298000635</v>
          </cell>
          <cell r="R25">
            <v>86.36363636363636</v>
          </cell>
          <cell r="S25">
            <v>302</v>
          </cell>
          <cell r="T25">
            <v>9.5842589654078072</v>
          </cell>
          <cell r="U25">
            <v>102.02702702702702</v>
          </cell>
        </row>
        <row r="32">
          <cell r="B32">
            <v>13145</v>
          </cell>
          <cell r="C32">
            <v>96.89665339820138</v>
          </cell>
          <cell r="D32">
            <v>6095</v>
          </cell>
          <cell r="E32">
            <v>46.367440091289467</v>
          </cell>
          <cell r="F32">
            <v>96.592709984152137</v>
          </cell>
          <cell r="G32">
            <v>2550</v>
          </cell>
          <cell r="H32">
            <v>19.399011030810193</v>
          </cell>
          <cell r="I32">
            <v>101.47234381217669</v>
          </cell>
          <cell r="J32">
            <v>4448</v>
          </cell>
          <cell r="K32">
            <v>33.83796120197794</v>
          </cell>
          <cell r="L32">
            <v>94.018177975058123</v>
          </cell>
          <cell r="M32">
            <v>2279</v>
          </cell>
          <cell r="N32">
            <v>17.337390642829973</v>
          </cell>
          <cell r="O32">
            <v>98.359948208890799</v>
          </cell>
          <cell r="P32">
            <v>5659</v>
          </cell>
          <cell r="Q32">
            <v>43.050589577786234</v>
          </cell>
          <cell r="R32">
            <v>89.174283012921535</v>
          </cell>
          <cell r="S32">
            <v>1317</v>
          </cell>
          <cell r="T32">
            <v>10.0190186382655</v>
          </cell>
          <cell r="U32">
            <v>85.686402081977874</v>
          </cell>
        </row>
        <row r="43">
          <cell r="B43">
            <v>6578</v>
          </cell>
          <cell r="C43">
            <v>100.73506891271056</v>
          </cell>
          <cell r="D43">
            <v>3119</v>
          </cell>
          <cell r="E43">
            <v>47.415627850410459</v>
          </cell>
          <cell r="F43">
            <v>96.354649366697558</v>
          </cell>
          <cell r="G43">
            <v>1466</v>
          </cell>
          <cell r="H43">
            <v>22.286409242930983</v>
          </cell>
          <cell r="I43">
            <v>103.0942334739803</v>
          </cell>
          <cell r="J43">
            <v>2263</v>
          </cell>
          <cell r="K43">
            <v>34.402553967771361</v>
          </cell>
          <cell r="L43">
            <v>90.52</v>
          </cell>
          <cell r="M43">
            <v>1034</v>
          </cell>
          <cell r="N43">
            <v>15.719063545150503</v>
          </cell>
          <cell r="O43">
            <v>97.824030274361391</v>
          </cell>
          <cell r="P43">
            <v>2274</v>
          </cell>
          <cell r="Q43">
            <v>34.56977804803892</v>
          </cell>
          <cell r="R43">
            <v>88.310679611650485</v>
          </cell>
          <cell r="S43">
            <v>726</v>
          </cell>
          <cell r="T43">
            <v>11.036789297658862</v>
          </cell>
          <cell r="U43">
            <v>93.316195372750641</v>
          </cell>
        </row>
        <row r="50">
          <cell r="B50">
            <v>3170</v>
          </cell>
          <cell r="C50">
            <v>97.628580227902688</v>
          </cell>
          <cell r="D50">
            <v>1441</v>
          </cell>
          <cell r="E50">
            <v>45.457413249211356</v>
          </cell>
          <cell r="F50">
            <v>90.288220551378444</v>
          </cell>
          <cell r="G50">
            <v>808</v>
          </cell>
          <cell r="H50">
            <v>25.488958990536275</v>
          </cell>
          <cell r="I50">
            <v>109.78260869565217</v>
          </cell>
          <cell r="J50">
            <v>1177</v>
          </cell>
          <cell r="K50">
            <v>37.129337539432179</v>
          </cell>
          <cell r="L50">
            <v>92.313725490196077</v>
          </cell>
          <cell r="M50">
            <v>514</v>
          </cell>
          <cell r="N50">
            <v>16.214511041009462</v>
          </cell>
          <cell r="O50">
            <v>99.036608863198467</v>
          </cell>
          <cell r="P50">
            <v>1123</v>
          </cell>
          <cell r="Q50">
            <v>35.42586750788643</v>
          </cell>
          <cell r="R50">
            <v>90.200803212851412</v>
          </cell>
          <cell r="S50">
            <v>714</v>
          </cell>
          <cell r="T50">
            <v>22.523659305993689</v>
          </cell>
          <cell r="U50">
            <v>83.023255813953483</v>
          </cell>
        </row>
        <row r="56">
          <cell r="B56">
            <v>1585</v>
          </cell>
          <cell r="C56">
            <v>95.944309927360777</v>
          </cell>
          <cell r="D56">
            <v>749</v>
          </cell>
          <cell r="E56">
            <v>47.255520504731862</v>
          </cell>
          <cell r="F56">
            <v>92.81288723667906</v>
          </cell>
          <cell r="G56">
            <v>276</v>
          </cell>
          <cell r="H56">
            <v>17.413249211356465</v>
          </cell>
          <cell r="I56">
            <v>84.403669724770651</v>
          </cell>
          <cell r="J56">
            <v>620</v>
          </cell>
          <cell r="K56">
            <v>39.116719242902207</v>
          </cell>
          <cell r="L56">
            <v>95.092024539877301</v>
          </cell>
          <cell r="M56">
            <v>180</v>
          </cell>
          <cell r="N56">
            <v>11.356466876971609</v>
          </cell>
          <cell r="O56">
            <v>88.669950738916256</v>
          </cell>
          <cell r="P56">
            <v>513</v>
          </cell>
          <cell r="Q56">
            <v>32.365930599369086</v>
          </cell>
          <cell r="R56">
            <v>80.914826498422713</v>
          </cell>
          <cell r="S56">
            <v>235</v>
          </cell>
          <cell r="T56">
            <v>14.826498422712934</v>
          </cell>
          <cell r="U56">
            <v>79.931972789115648</v>
          </cell>
        </row>
        <row r="62">
          <cell r="B62">
            <v>2599</v>
          </cell>
          <cell r="C62">
            <v>96.509468993687335</v>
          </cell>
          <cell r="D62">
            <v>1228</v>
          </cell>
          <cell r="E62">
            <v>47.248941900731047</v>
          </cell>
          <cell r="F62">
            <v>93.030303030303031</v>
          </cell>
          <cell r="G62">
            <v>665</v>
          </cell>
          <cell r="H62">
            <v>25.586764140053869</v>
          </cell>
          <cell r="I62">
            <v>97.650513950073432</v>
          </cell>
          <cell r="J62">
            <v>811</v>
          </cell>
          <cell r="K62">
            <v>31.204309349749902</v>
          </cell>
          <cell r="L62">
            <v>95.862884160756494</v>
          </cell>
          <cell r="M62">
            <v>769</v>
          </cell>
          <cell r="N62">
            <v>29.588303193535975</v>
          </cell>
          <cell r="O62">
            <v>101.31752305665349</v>
          </cell>
          <cell r="P62">
            <v>1353</v>
          </cell>
          <cell r="Q62">
            <v>52.058484032320116</v>
          </cell>
          <cell r="R62">
            <v>90.2</v>
          </cell>
          <cell r="S62">
            <v>452</v>
          </cell>
          <cell r="T62">
            <v>17.391304347826086</v>
          </cell>
          <cell r="U62">
            <v>93.970893970893982</v>
          </cell>
        </row>
        <row r="68">
          <cell r="B68">
            <v>1937</v>
          </cell>
          <cell r="C68">
            <v>104.47680690399137</v>
          </cell>
          <cell r="D68">
            <v>1009</v>
          </cell>
          <cell r="E68">
            <v>52.090862157976247</v>
          </cell>
          <cell r="F68">
            <v>101.91919191919192</v>
          </cell>
          <cell r="G68">
            <v>449</v>
          </cell>
          <cell r="H68">
            <v>23.180175529168817</v>
          </cell>
          <cell r="I68">
            <v>116.92708333333333</v>
          </cell>
          <cell r="J68">
            <v>731</v>
          </cell>
          <cell r="K68">
            <v>37.738771295818275</v>
          </cell>
          <cell r="L68">
            <v>94.566623544631312</v>
          </cell>
          <cell r="M68">
            <v>280</v>
          </cell>
          <cell r="N68">
            <v>14.455343314403718</v>
          </cell>
          <cell r="O68">
            <v>114.75409836065573</v>
          </cell>
          <cell r="P68">
            <v>625</v>
          </cell>
          <cell r="Q68">
            <v>32.266391326794015</v>
          </cell>
          <cell r="R68">
            <v>97.809076682316118</v>
          </cell>
          <cell r="S68">
            <v>347</v>
          </cell>
          <cell r="T68">
            <v>17.914300464636035</v>
          </cell>
          <cell r="U68">
            <v>100</v>
          </cell>
        </row>
        <row r="72">
          <cell r="B72">
            <v>2061</v>
          </cell>
          <cell r="C72">
            <v>93.852459016393439</v>
          </cell>
          <cell r="D72">
            <v>875</v>
          </cell>
          <cell r="E72">
            <v>42.455118874332847</v>
          </cell>
          <cell r="F72">
            <v>86.891757696127115</v>
          </cell>
          <cell r="G72">
            <v>468</v>
          </cell>
          <cell r="H72">
            <v>22.707423580786028</v>
          </cell>
          <cell r="I72">
            <v>103.31125827814569</v>
          </cell>
          <cell r="J72">
            <v>788</v>
          </cell>
          <cell r="K72">
            <v>38.233867054827755</v>
          </cell>
          <cell r="L72">
            <v>88.439955106621767</v>
          </cell>
          <cell r="M72">
            <v>420</v>
          </cell>
          <cell r="N72">
            <v>20.378457059679768</v>
          </cell>
          <cell r="O72">
            <v>97.674418604651152</v>
          </cell>
          <cell r="P72">
            <v>1142</v>
          </cell>
          <cell r="Q72">
            <v>55.409995147986415</v>
          </cell>
          <cell r="R72">
            <v>86.449659348978045</v>
          </cell>
          <cell r="S72">
            <v>464</v>
          </cell>
          <cell r="T72">
            <v>22.513343037360507</v>
          </cell>
          <cell r="U72">
            <v>85.294117647058826</v>
          </cell>
        </row>
        <row r="77">
          <cell r="B77">
            <v>1341</v>
          </cell>
          <cell r="C77">
            <v>88.107752956636006</v>
          </cell>
          <cell r="D77">
            <v>600</v>
          </cell>
          <cell r="E77">
            <v>44.742729306487696</v>
          </cell>
          <cell r="F77">
            <v>82.644628099173559</v>
          </cell>
          <cell r="G77">
            <v>308</v>
          </cell>
          <cell r="H77">
            <v>22.967934377330351</v>
          </cell>
          <cell r="I77">
            <v>89.795918367346943</v>
          </cell>
          <cell r="J77">
            <v>416</v>
          </cell>
          <cell r="K77">
            <v>31.021625652498138</v>
          </cell>
          <cell r="L77">
            <v>78.787878787878782</v>
          </cell>
          <cell r="M77">
            <v>217</v>
          </cell>
          <cell r="N77">
            <v>16.181953765846384</v>
          </cell>
          <cell r="O77">
            <v>95.175438596491219</v>
          </cell>
          <cell r="P77">
            <v>575</v>
          </cell>
          <cell r="Q77">
            <v>42.878448918717375</v>
          </cell>
          <cell r="R77">
            <v>84.558823529411768</v>
          </cell>
          <cell r="S77">
            <v>215</v>
          </cell>
          <cell r="T77">
            <v>16.032811334824757</v>
          </cell>
          <cell r="U77">
            <v>88.114754098360663</v>
          </cell>
        </row>
        <row r="83">
          <cell r="B83">
            <v>2779</v>
          </cell>
          <cell r="C83">
            <v>91.264367816091948</v>
          </cell>
          <cell r="D83">
            <v>1446</v>
          </cell>
          <cell r="E83">
            <v>52.033105433609215</v>
          </cell>
          <cell r="F83">
            <v>88.117001828153562</v>
          </cell>
          <cell r="G83">
            <v>638</v>
          </cell>
          <cell r="H83">
            <v>22.957898524649153</v>
          </cell>
          <cell r="I83">
            <v>98.456790123456798</v>
          </cell>
          <cell r="J83">
            <v>1031</v>
          </cell>
          <cell r="K83">
            <v>37.099676142497302</v>
          </cell>
          <cell r="L83">
            <v>82.48</v>
          </cell>
          <cell r="M83">
            <v>344</v>
          </cell>
          <cell r="N83">
            <v>12.378553436487945</v>
          </cell>
          <cell r="O83">
            <v>105.84615384615385</v>
          </cell>
          <cell r="P83">
            <v>986</v>
          </cell>
          <cell r="Q83">
            <v>35.480388629003237</v>
          </cell>
          <cell r="R83">
            <v>79.967558799675587</v>
          </cell>
          <cell r="S83">
            <v>671</v>
          </cell>
          <cell r="T83">
            <v>24.1453760345448</v>
          </cell>
          <cell r="U83">
            <v>91.917808219178085</v>
          </cell>
        </row>
      </sheetData>
      <sheetData sheetId="23" refreshError="1"/>
      <sheetData sheetId="24" refreshError="1"/>
      <sheetData sheetId="25">
        <row r="6">
          <cell r="B6">
            <v>47038</v>
          </cell>
          <cell r="C6">
            <v>97.280416933799359</v>
          </cell>
          <cell r="D6">
            <v>5071</v>
          </cell>
          <cell r="E6">
            <v>10.780645435605257</v>
          </cell>
          <cell r="F6">
            <v>102.8809089064719</v>
          </cell>
          <cell r="G6">
            <v>4933</v>
          </cell>
          <cell r="H6">
            <v>10.487265615034651</v>
          </cell>
          <cell r="I6">
            <v>100.20312817387772</v>
          </cell>
          <cell r="J6">
            <v>9760</v>
          </cell>
          <cell r="K6">
            <v>20.749181512819423</v>
          </cell>
          <cell r="L6">
            <v>99.217241028768939</v>
          </cell>
          <cell r="M6">
            <v>10656</v>
          </cell>
          <cell r="N6">
            <v>22.654024405799568</v>
          </cell>
          <cell r="O6">
            <v>100.99516633494457</v>
          </cell>
          <cell r="P6">
            <v>4564</v>
          </cell>
          <cell r="Q6">
            <v>9.7027934861176064</v>
          </cell>
          <cell r="R6">
            <v>97.521367521367523</v>
          </cell>
          <cell r="S6">
            <v>6673</v>
          </cell>
          <cell r="T6">
            <v>14.186402483098771</v>
          </cell>
          <cell r="U6">
            <v>91.398438570058886</v>
          </cell>
          <cell r="V6">
            <v>5381</v>
          </cell>
          <cell r="W6">
            <v>11.439687061524726</v>
          </cell>
          <cell r="X6">
            <v>87.75277234181344</v>
          </cell>
        </row>
        <row r="8">
          <cell r="B8">
            <v>5281</v>
          </cell>
          <cell r="C8">
            <v>95.826528760660494</v>
          </cell>
          <cell r="D8">
            <v>536</v>
          </cell>
          <cell r="E8">
            <v>10.149592880136337</v>
          </cell>
          <cell r="F8">
            <v>101.51515151515152</v>
          </cell>
          <cell r="G8">
            <v>498</v>
          </cell>
          <cell r="H8">
            <v>9.4300321908729412</v>
          </cell>
          <cell r="I8">
            <v>96.511627906976756</v>
          </cell>
          <cell r="J8">
            <v>1068</v>
          </cell>
          <cell r="K8">
            <v>20.223442529823895</v>
          </cell>
          <cell r="L8">
            <v>106.48055832502492</v>
          </cell>
          <cell r="M8">
            <v>1164</v>
          </cell>
          <cell r="N8">
            <v>22.041280060594584</v>
          </cell>
          <cell r="O8">
            <v>99.657534246575338</v>
          </cell>
          <cell r="P8">
            <v>563</v>
          </cell>
          <cell r="Q8">
            <v>10.660859685665594</v>
          </cell>
          <cell r="R8">
            <v>98.598949211908931</v>
          </cell>
          <cell r="S8">
            <v>846</v>
          </cell>
          <cell r="T8">
            <v>16.019693239916684</v>
          </cell>
          <cell r="U8">
            <v>87.306501547987608</v>
          </cell>
          <cell r="V8">
            <v>606</v>
          </cell>
          <cell r="W8">
            <v>11.475099412989964</v>
          </cell>
          <cell r="X8">
            <v>80.158730158730165</v>
          </cell>
        </row>
        <row r="16">
          <cell r="B16">
            <v>3411</v>
          </cell>
          <cell r="C16">
            <v>99.649430324276949</v>
          </cell>
          <cell r="D16">
            <v>366</v>
          </cell>
          <cell r="E16">
            <v>10.729991204925241</v>
          </cell>
          <cell r="F16">
            <v>122.40802675585284</v>
          </cell>
          <cell r="G16">
            <v>302</v>
          </cell>
          <cell r="H16">
            <v>8.8537085898563479</v>
          </cell>
          <cell r="I16">
            <v>96.178343949044589</v>
          </cell>
          <cell r="J16">
            <v>660</v>
          </cell>
          <cell r="K16">
            <v>19.349164467897978</v>
          </cell>
          <cell r="L16">
            <v>92.178770949720672</v>
          </cell>
          <cell r="M16">
            <v>860</v>
          </cell>
          <cell r="N16">
            <v>25.212547639988276</v>
          </cell>
          <cell r="O16">
            <v>103.36538461538463</v>
          </cell>
          <cell r="P16">
            <v>344</v>
          </cell>
          <cell r="Q16">
            <v>10.085019055995309</v>
          </cell>
          <cell r="R16">
            <v>106.83229813664596</v>
          </cell>
          <cell r="S16">
            <v>446</v>
          </cell>
          <cell r="T16">
            <v>13.07534447376136</v>
          </cell>
          <cell r="U16">
            <v>88.844621513944219</v>
          </cell>
          <cell r="V16">
            <v>433</v>
          </cell>
          <cell r="W16">
            <v>12.694224567575491</v>
          </cell>
          <cell r="X16">
            <v>98.858447488584474</v>
          </cell>
        </row>
        <row r="24">
          <cell r="B24">
            <v>3151</v>
          </cell>
          <cell r="C24">
            <v>101.18818240205523</v>
          </cell>
          <cell r="D24">
            <v>342</v>
          </cell>
          <cell r="E24">
            <v>10.853697238971755</v>
          </cell>
          <cell r="F24">
            <v>101.48367952522254</v>
          </cell>
          <cell r="G24">
            <v>332</v>
          </cell>
          <cell r="H24">
            <v>10.536337670580769</v>
          </cell>
          <cell r="I24">
            <v>94.586894586894587</v>
          </cell>
          <cell r="J24">
            <v>650</v>
          </cell>
          <cell r="K24">
            <v>20.628371945414152</v>
          </cell>
          <cell r="L24">
            <v>97.014925373134332</v>
          </cell>
          <cell r="M24">
            <v>732</v>
          </cell>
          <cell r="N24">
            <v>23.230720406220247</v>
          </cell>
          <cell r="O24">
            <v>113.13755795981453</v>
          </cell>
          <cell r="P24">
            <v>282</v>
          </cell>
          <cell r="Q24">
            <v>8.9495398286258325</v>
          </cell>
          <cell r="R24">
            <v>117.99163179916319</v>
          </cell>
          <cell r="S24">
            <v>477</v>
          </cell>
          <cell r="T24">
            <v>15.138051412250078</v>
          </cell>
          <cell r="U24">
            <v>95.783132530120483</v>
          </cell>
          <cell r="V24">
            <v>336</v>
          </cell>
          <cell r="W24">
            <v>10.663281497937163</v>
          </cell>
          <cell r="X24">
            <v>90.322580645161281</v>
          </cell>
        </row>
        <row r="31">
          <cell r="B31">
            <v>13145</v>
          </cell>
          <cell r="C31">
            <v>96.89665339820138</v>
          </cell>
          <cell r="D31">
            <v>1073</v>
          </cell>
          <cell r="E31">
            <v>8.1627995435526817</v>
          </cell>
          <cell r="F31">
            <v>103.3718689788054</v>
          </cell>
          <cell r="G31">
            <v>1477</v>
          </cell>
          <cell r="H31">
            <v>11.236211487257512</v>
          </cell>
          <cell r="I31">
            <v>100.13559322033898</v>
          </cell>
          <cell r="J31">
            <v>3020</v>
          </cell>
          <cell r="K31">
            <v>22.97451502472423</v>
          </cell>
          <cell r="L31">
            <v>97.168597168597174</v>
          </cell>
          <cell r="M31">
            <v>3127</v>
          </cell>
          <cell r="N31">
            <v>23.78851274248764</v>
          </cell>
          <cell r="O31">
            <v>97.293092719352842</v>
          </cell>
          <cell r="P31">
            <v>1209</v>
          </cell>
          <cell r="Q31">
            <v>9.1974134651958916</v>
          </cell>
          <cell r="R31">
            <v>95.952380952380949</v>
          </cell>
          <cell r="S31">
            <v>1694</v>
          </cell>
          <cell r="T31">
            <v>12.887029288702928</v>
          </cell>
          <cell r="U31">
            <v>96.469248291571745</v>
          </cell>
          <cell r="V31">
            <v>1545</v>
          </cell>
          <cell r="W31">
            <v>11.753518448079117</v>
          </cell>
          <cell r="X31">
            <v>90.087463556851304</v>
          </cell>
        </row>
        <row r="42">
          <cell r="B42">
            <v>6578</v>
          </cell>
          <cell r="C42">
            <v>100.73506891271056</v>
          </cell>
          <cell r="D42">
            <v>735</v>
          </cell>
          <cell r="E42">
            <v>11.173608999695956</v>
          </cell>
          <cell r="F42">
            <v>100.40983606557377</v>
          </cell>
          <cell r="G42">
            <v>731</v>
          </cell>
          <cell r="H42">
            <v>11.112800243235025</v>
          </cell>
          <cell r="I42">
            <v>105.94202898550724</v>
          </cell>
          <cell r="J42">
            <v>1387</v>
          </cell>
          <cell r="K42">
            <v>21.085436302827606</v>
          </cell>
          <cell r="L42">
            <v>110.69433359936154</v>
          </cell>
          <cell r="M42">
            <v>1462</v>
          </cell>
          <cell r="N42">
            <v>22.22560048647005</v>
          </cell>
          <cell r="O42">
            <v>107.89667896678966</v>
          </cell>
          <cell r="P42">
            <v>658</v>
          </cell>
          <cell r="Q42">
            <v>10.003040437823046</v>
          </cell>
          <cell r="R42">
            <v>98.355754857997013</v>
          </cell>
          <cell r="S42">
            <v>887</v>
          </cell>
          <cell r="T42">
            <v>13.484341745211312</v>
          </cell>
          <cell r="U42">
            <v>89.777327935222672</v>
          </cell>
          <cell r="V42">
            <v>718</v>
          </cell>
          <cell r="W42">
            <v>10.915171784737002</v>
          </cell>
          <cell r="X42">
            <v>85.172004744958485</v>
          </cell>
        </row>
        <row r="49">
          <cell r="B49">
            <v>3170</v>
          </cell>
          <cell r="C49">
            <v>97.628580227902688</v>
          </cell>
          <cell r="D49">
            <v>491</v>
          </cell>
          <cell r="E49">
            <v>15.488958990536277</v>
          </cell>
          <cell r="F49">
            <v>113.65740740740742</v>
          </cell>
          <cell r="G49">
            <v>317</v>
          </cell>
          <cell r="H49">
            <v>10</v>
          </cell>
          <cell r="I49">
            <v>104.2763157894737</v>
          </cell>
          <cell r="J49">
            <v>565</v>
          </cell>
          <cell r="K49">
            <v>17.823343848580443</v>
          </cell>
          <cell r="L49">
            <v>94.9579831932773</v>
          </cell>
          <cell r="M49">
            <v>620</v>
          </cell>
          <cell r="N49">
            <v>19.558359621451103</v>
          </cell>
          <cell r="O49">
            <v>96.723868954758188</v>
          </cell>
          <cell r="P49">
            <v>358</v>
          </cell>
          <cell r="Q49">
            <v>11.293375394321767</v>
          </cell>
          <cell r="R49">
            <v>94.459102902374667</v>
          </cell>
          <cell r="S49">
            <v>456</v>
          </cell>
          <cell r="T49">
            <v>14.384858044164037</v>
          </cell>
          <cell r="U49">
            <v>96.815286624203821</v>
          </cell>
          <cell r="V49">
            <v>363</v>
          </cell>
          <cell r="W49">
            <v>11.451104100946372</v>
          </cell>
          <cell r="X49">
            <v>85.411764705882348</v>
          </cell>
        </row>
        <row r="55">
          <cell r="B55">
            <v>1585</v>
          </cell>
          <cell r="C55">
            <v>95.944309927360777</v>
          </cell>
          <cell r="D55">
            <v>131</v>
          </cell>
          <cell r="E55">
            <v>8.2649842271293377</v>
          </cell>
          <cell r="F55">
            <v>81.875</v>
          </cell>
          <cell r="G55">
            <v>145</v>
          </cell>
          <cell r="H55">
            <v>9.1482649842271293</v>
          </cell>
          <cell r="I55">
            <v>86.82634730538922</v>
          </cell>
          <cell r="J55">
            <v>310</v>
          </cell>
          <cell r="K55">
            <v>19.558359621451103</v>
          </cell>
          <cell r="L55">
            <v>100.64935064935065</v>
          </cell>
          <cell r="M55">
            <v>379</v>
          </cell>
          <cell r="N55">
            <v>23.911671924290221</v>
          </cell>
          <cell r="O55">
            <v>103.83561643835617</v>
          </cell>
          <cell r="P55">
            <v>145</v>
          </cell>
          <cell r="Q55">
            <v>9.1482649842271293</v>
          </cell>
          <cell r="R55">
            <v>91.19496855345912</v>
          </cell>
          <cell r="S55">
            <v>269</v>
          </cell>
          <cell r="T55">
            <v>16.971608832807572</v>
          </cell>
          <cell r="U55">
            <v>107.17131474103584</v>
          </cell>
          <cell r="V55">
            <v>206</v>
          </cell>
          <cell r="W55">
            <v>12.996845425867509</v>
          </cell>
          <cell r="X55">
            <v>85.123966942148769</v>
          </cell>
        </row>
        <row r="61">
          <cell r="B61">
            <v>2599</v>
          </cell>
          <cell r="C61">
            <v>96.509468993687335</v>
          </cell>
          <cell r="D61">
            <v>377</v>
          </cell>
          <cell r="E61">
            <v>14.505579068872642</v>
          </cell>
          <cell r="F61">
            <v>96.915167095115677</v>
          </cell>
          <cell r="G61">
            <v>288</v>
          </cell>
          <cell r="H61">
            <v>11.081185071181224</v>
          </cell>
          <cell r="I61">
            <v>98.630136986301366</v>
          </cell>
          <cell r="J61">
            <v>552</v>
          </cell>
          <cell r="K61">
            <v>21.238938053097346</v>
          </cell>
          <cell r="L61">
            <v>96.84210526315789</v>
          </cell>
          <cell r="M61">
            <v>571</v>
          </cell>
          <cell r="N61">
            <v>21.969988457098886</v>
          </cell>
          <cell r="O61">
            <v>95.805369127516784</v>
          </cell>
          <cell r="P61">
            <v>221</v>
          </cell>
          <cell r="Q61">
            <v>8.5032704886494805</v>
          </cell>
          <cell r="R61">
            <v>105.74162679425838</v>
          </cell>
          <cell r="S61">
            <v>354</v>
          </cell>
          <cell r="T61">
            <v>13.620623316660255</v>
          </cell>
          <cell r="U61">
            <v>88.5</v>
          </cell>
          <cell r="V61">
            <v>236</v>
          </cell>
          <cell r="W61">
            <v>9.0804155444401697</v>
          </cell>
          <cell r="X61">
            <v>99.578059071729967</v>
          </cell>
        </row>
        <row r="67">
          <cell r="B67">
            <v>1937</v>
          </cell>
          <cell r="C67">
            <v>104.47680690399137</v>
          </cell>
          <cell r="D67">
            <v>258</v>
          </cell>
          <cell r="E67">
            <v>13.319566339700566</v>
          </cell>
          <cell r="F67">
            <v>116.21621621621621</v>
          </cell>
          <cell r="G67">
            <v>191</v>
          </cell>
          <cell r="H67">
            <v>9.8606091894682493</v>
          </cell>
          <cell r="I67">
            <v>117.90123456790123</v>
          </cell>
          <cell r="J67">
            <v>353</v>
          </cell>
          <cell r="K67">
            <v>18.224057821373258</v>
          </cell>
          <cell r="L67">
            <v>106.32530120481927</v>
          </cell>
          <cell r="M67">
            <v>404</v>
          </cell>
          <cell r="N67">
            <v>20.856995353639647</v>
          </cell>
          <cell r="O67">
            <v>110.68493150684931</v>
          </cell>
          <cell r="P67">
            <v>201</v>
          </cell>
          <cell r="Q67">
            <v>10.376871450696953</v>
          </cell>
          <cell r="R67">
            <v>99.01477832512316</v>
          </cell>
          <cell r="S67">
            <v>322</v>
          </cell>
          <cell r="T67">
            <v>16.623644811564276</v>
          </cell>
          <cell r="U67">
            <v>91.218130311614729</v>
          </cell>
          <cell r="V67">
            <v>208</v>
          </cell>
          <cell r="W67">
            <v>10.738255033557047</v>
          </cell>
          <cell r="X67">
            <v>95.852534562211972</v>
          </cell>
        </row>
        <row r="71">
          <cell r="B71">
            <v>2061</v>
          </cell>
          <cell r="C71">
            <v>93.852459016393439</v>
          </cell>
          <cell r="D71">
            <v>273</v>
          </cell>
          <cell r="E71">
            <v>13.245997088791849</v>
          </cell>
          <cell r="F71">
            <v>99.635036496350367</v>
          </cell>
          <cell r="G71">
            <v>195</v>
          </cell>
          <cell r="H71">
            <v>9.4614264919941782</v>
          </cell>
          <cell r="I71">
            <v>108.93854748603351</v>
          </cell>
          <cell r="J71">
            <v>374</v>
          </cell>
          <cell r="K71">
            <v>18.146530810286269</v>
          </cell>
          <cell r="L71">
            <v>88</v>
          </cell>
          <cell r="M71">
            <v>431</v>
          </cell>
          <cell r="N71">
            <v>20.912178554099953</v>
          </cell>
          <cell r="O71">
            <v>100.93676814988291</v>
          </cell>
          <cell r="P71">
            <v>209</v>
          </cell>
          <cell r="Q71">
            <v>10.140708393983504</v>
          </cell>
          <cell r="R71">
            <v>87.083333333333329</v>
          </cell>
          <cell r="S71">
            <v>319</v>
          </cell>
          <cell r="T71">
            <v>15.477923338185349</v>
          </cell>
          <cell r="U71">
            <v>91.404011461318049</v>
          </cell>
          <cell r="V71">
            <v>260</v>
          </cell>
          <cell r="W71">
            <v>12.615235322658904</v>
          </cell>
          <cell r="X71">
            <v>86.092715231788077</v>
          </cell>
        </row>
        <row r="76">
          <cell r="B76">
            <v>1341</v>
          </cell>
          <cell r="C76">
            <v>88.107752956636006</v>
          </cell>
          <cell r="D76">
            <v>149</v>
          </cell>
          <cell r="E76">
            <v>11.111111111111111</v>
          </cell>
          <cell r="F76">
            <v>88.69047619047619</v>
          </cell>
          <cell r="G76">
            <v>159</v>
          </cell>
          <cell r="H76">
            <v>11.856823266219239</v>
          </cell>
          <cell r="I76">
            <v>90.857142857142861</v>
          </cell>
          <cell r="J76">
            <v>314</v>
          </cell>
          <cell r="K76">
            <v>23.415361670395228</v>
          </cell>
          <cell r="L76">
            <v>100.64102564102564</v>
          </cell>
          <cell r="M76">
            <v>303</v>
          </cell>
          <cell r="N76">
            <v>22.595078299776286</v>
          </cell>
          <cell r="O76">
            <v>89.380530973451329</v>
          </cell>
          <cell r="P76">
            <v>110</v>
          </cell>
          <cell r="Q76">
            <v>8.202833706189411</v>
          </cell>
          <cell r="R76">
            <v>74.324324324324323</v>
          </cell>
          <cell r="S76">
            <v>173</v>
          </cell>
          <cell r="T76">
            <v>12.900820283370617</v>
          </cell>
          <cell r="U76">
            <v>83.173076923076934</v>
          </cell>
          <cell r="V76">
            <v>133</v>
          </cell>
          <cell r="W76">
            <v>9.9179716629381058</v>
          </cell>
          <cell r="X76">
            <v>77.325581395348848</v>
          </cell>
        </row>
        <row r="82">
          <cell r="B82">
            <v>2779</v>
          </cell>
          <cell r="C82">
            <v>91.264367816091948</v>
          </cell>
          <cell r="D82">
            <v>340</v>
          </cell>
          <cell r="E82">
            <v>12.234616768621805</v>
          </cell>
          <cell r="F82">
            <v>97.142857142857139</v>
          </cell>
          <cell r="G82">
            <v>298</v>
          </cell>
          <cell r="H82">
            <v>10.723281756027347</v>
          </cell>
          <cell r="I82">
            <v>100</v>
          </cell>
          <cell r="J82">
            <v>507</v>
          </cell>
          <cell r="K82">
            <v>18.243972652033104</v>
          </cell>
          <cell r="L82">
            <v>93.027522935779814</v>
          </cell>
          <cell r="M82">
            <v>603</v>
          </cell>
          <cell r="N82">
            <v>21.698452680820441</v>
          </cell>
          <cell r="O82">
            <v>100.16611295681064</v>
          </cell>
          <cell r="P82">
            <v>264</v>
          </cell>
          <cell r="Q82">
            <v>9.4998200791651684</v>
          </cell>
          <cell r="R82">
            <v>93.95017793594306</v>
          </cell>
          <cell r="S82">
            <v>430</v>
          </cell>
          <cell r="T82">
            <v>15.473191795609932</v>
          </cell>
          <cell r="U82">
            <v>77.338129496402871</v>
          </cell>
          <cell r="V82">
            <v>337</v>
          </cell>
          <cell r="W82">
            <v>12.126664267722202</v>
          </cell>
          <cell r="X82">
            <v>81.598062953995154</v>
          </cell>
        </row>
      </sheetData>
      <sheetData sheetId="26" refreshError="1"/>
      <sheetData sheetId="27" refreshError="1"/>
      <sheetData sheetId="28">
        <row r="7">
          <cell r="B7">
            <v>47038</v>
          </cell>
          <cell r="C7">
            <v>97.280416933799359</v>
          </cell>
          <cell r="D7">
            <v>16137</v>
          </cell>
          <cell r="E7">
            <v>34.306305540201535</v>
          </cell>
          <cell r="F7">
            <v>98.342373087939549</v>
          </cell>
          <cell r="G7">
            <v>11145</v>
          </cell>
          <cell r="H7">
            <v>23.69360942216931</v>
          </cell>
          <cell r="I7">
            <v>94.867211440245143</v>
          </cell>
          <cell r="J7">
            <v>11869</v>
          </cell>
          <cell r="K7">
            <v>25.232790509800584</v>
          </cell>
          <cell r="L7">
            <v>98.604303397856611</v>
          </cell>
          <cell r="M7">
            <v>4960</v>
          </cell>
          <cell r="N7">
            <v>10.54466601471151</v>
          </cell>
          <cell r="O7">
            <v>98.706467661691548</v>
          </cell>
          <cell r="P7">
            <v>2651</v>
          </cell>
          <cell r="Q7">
            <v>5.6358688719758492</v>
          </cell>
          <cell r="R7">
            <v>93.148278285312728</v>
          </cell>
          <cell r="S7">
            <v>276</v>
          </cell>
          <cell r="T7">
            <v>0.58675964114120494</v>
          </cell>
          <cell r="U7">
            <v>95.833333333333343</v>
          </cell>
        </row>
        <row r="9">
          <cell r="B9">
            <v>5281</v>
          </cell>
          <cell r="C9">
            <v>95.826528760660494</v>
          </cell>
          <cell r="D9">
            <v>1670</v>
          </cell>
          <cell r="E9">
            <v>31.622798712365078</v>
          </cell>
          <cell r="F9">
            <v>94.940306992609436</v>
          </cell>
          <cell r="G9">
            <v>1463</v>
          </cell>
          <cell r="H9">
            <v>27.703086536640786</v>
          </cell>
          <cell r="I9">
            <v>94.692556634304196</v>
          </cell>
          <cell r="J9">
            <v>1302</v>
          </cell>
          <cell r="K9">
            <v>24.654421511077448</v>
          </cell>
          <cell r="L9">
            <v>95.735294117647058</v>
          </cell>
          <cell r="M9">
            <v>580</v>
          </cell>
          <cell r="N9">
            <v>10.982768415072904</v>
          </cell>
          <cell r="O9">
            <v>102.29276895943562</v>
          </cell>
          <cell r="P9">
            <v>242</v>
          </cell>
          <cell r="Q9">
            <v>4.5824654421511077</v>
          </cell>
          <cell r="R9">
            <v>93.798449612403104</v>
          </cell>
          <cell r="S9">
            <v>24</v>
          </cell>
          <cell r="T9">
            <v>0.45445938269267183</v>
          </cell>
          <cell r="U9">
            <v>109.09090909090908</v>
          </cell>
        </row>
        <row r="17">
          <cell r="B17">
            <v>3411</v>
          </cell>
          <cell r="C17">
            <v>99.649430324276949</v>
          </cell>
          <cell r="D17">
            <v>1184</v>
          </cell>
          <cell r="E17">
            <v>34.711228378774557</v>
          </cell>
          <cell r="F17">
            <v>105.80875781948167</v>
          </cell>
          <cell r="G17">
            <v>739</v>
          </cell>
          <cell r="H17">
            <v>21.665200820873647</v>
          </cell>
          <cell r="I17">
            <v>95.231958762886592</v>
          </cell>
          <cell r="J17">
            <v>927</v>
          </cell>
          <cell r="K17">
            <v>27.176781002638524</v>
          </cell>
          <cell r="L17">
            <v>96.062176165803109</v>
          </cell>
          <cell r="M17">
            <v>354</v>
          </cell>
          <cell r="N17">
            <v>10.378188214599824</v>
          </cell>
          <cell r="O17">
            <v>103.20699708454811</v>
          </cell>
          <cell r="P17">
            <v>193</v>
          </cell>
          <cell r="Q17">
            <v>5.6581647610671357</v>
          </cell>
          <cell r="R17">
            <v>97.969543147208128</v>
          </cell>
          <cell r="S17">
            <v>14</v>
          </cell>
          <cell r="T17">
            <v>0.4104368220463207</v>
          </cell>
          <cell r="U17">
            <v>60.869565217391312</v>
          </cell>
        </row>
        <row r="25">
          <cell r="B25">
            <v>3151</v>
          </cell>
          <cell r="C25">
            <v>101.18818240205523</v>
          </cell>
          <cell r="D25">
            <v>1082</v>
          </cell>
          <cell r="E25">
            <v>34.338305299904789</v>
          </cell>
          <cell r="F25">
            <v>99.723502304147459</v>
          </cell>
          <cell r="G25">
            <v>673</v>
          </cell>
          <cell r="H25">
            <v>21.358298952713426</v>
          </cell>
          <cell r="I25">
            <v>99.703703703703709</v>
          </cell>
          <cell r="J25">
            <v>803</v>
          </cell>
          <cell r="K25">
            <v>25.483973341796258</v>
          </cell>
          <cell r="L25">
            <v>101.64556962025317</v>
          </cell>
          <cell r="M25">
            <v>381</v>
          </cell>
          <cell r="N25">
            <v>12.091399555696604</v>
          </cell>
          <cell r="O25">
            <v>109.48275862068965</v>
          </cell>
          <cell r="P25">
            <v>190</v>
          </cell>
          <cell r="Q25">
            <v>6.0298317994287522</v>
          </cell>
          <cell r="R25">
            <v>98.958333333333343</v>
          </cell>
          <cell r="S25">
            <v>22</v>
          </cell>
          <cell r="T25">
            <v>0.69819105046017138</v>
          </cell>
          <cell r="U25">
            <v>91.666666666666657</v>
          </cell>
        </row>
        <row r="32">
          <cell r="B32">
            <v>13145</v>
          </cell>
          <cell r="C32">
            <v>96.89665339820138</v>
          </cell>
          <cell r="D32">
            <v>4249</v>
          </cell>
          <cell r="E32">
            <v>32.32407759604412</v>
          </cell>
          <cell r="F32">
            <v>98.722118959107803</v>
          </cell>
          <cell r="G32">
            <v>2522</v>
          </cell>
          <cell r="H32">
            <v>19.186002282236593</v>
          </cell>
          <cell r="I32">
            <v>92.48258159149249</v>
          </cell>
          <cell r="J32">
            <v>3559</v>
          </cell>
          <cell r="K32">
            <v>27.07493343476607</v>
          </cell>
          <cell r="L32">
            <v>98.125172318720715</v>
          </cell>
          <cell r="M32">
            <v>1597</v>
          </cell>
          <cell r="N32">
            <v>12.149106124001522</v>
          </cell>
          <cell r="O32">
            <v>99.625701809107923</v>
          </cell>
          <cell r="P32">
            <v>1088</v>
          </cell>
          <cell r="Q32">
            <v>8.2769113731456834</v>
          </cell>
          <cell r="R32">
            <v>93.150684931506845</v>
          </cell>
          <cell r="S32">
            <v>130</v>
          </cell>
          <cell r="T32">
            <v>0.9889691898060099</v>
          </cell>
          <cell r="U32">
            <v>94.890510948905103</v>
          </cell>
        </row>
        <row r="43">
          <cell r="B43">
            <v>6578</v>
          </cell>
          <cell r="C43">
            <v>100.73506891271056</v>
          </cell>
          <cell r="D43">
            <v>2055</v>
          </cell>
          <cell r="E43">
            <v>31.240498631802982</v>
          </cell>
          <cell r="F43">
            <v>104.7400611620795</v>
          </cell>
          <cell r="G43">
            <v>1647</v>
          </cell>
          <cell r="H43">
            <v>25.038005472788083</v>
          </cell>
          <cell r="I43">
            <v>99.216867469879517</v>
          </cell>
          <cell r="J43">
            <v>1747</v>
          </cell>
          <cell r="K43">
            <v>26.558224384311341</v>
          </cell>
          <cell r="L43">
            <v>103.31164991129509</v>
          </cell>
          <cell r="M43">
            <v>687</v>
          </cell>
          <cell r="N43">
            <v>10.443903922164791</v>
          </cell>
          <cell r="O43">
            <v>90.633245382585741</v>
          </cell>
          <cell r="P43">
            <v>407</v>
          </cell>
          <cell r="Q43">
            <v>6.1872909698996654</v>
          </cell>
          <cell r="R43">
            <v>93.563218390804593</v>
          </cell>
          <cell r="S43">
            <v>35</v>
          </cell>
          <cell r="T43">
            <v>0.53207661903314074</v>
          </cell>
          <cell r="U43">
            <v>145.83333333333331</v>
          </cell>
        </row>
        <row r="50">
          <cell r="B50">
            <v>3170</v>
          </cell>
          <cell r="C50">
            <v>97.628580227902688</v>
          </cell>
          <cell r="D50">
            <v>1225</v>
          </cell>
          <cell r="E50">
            <v>38.643533123028391</v>
          </cell>
          <cell r="F50">
            <v>96.003134796238243</v>
          </cell>
          <cell r="G50">
            <v>889</v>
          </cell>
          <cell r="H50">
            <v>28.044164037854891</v>
          </cell>
          <cell r="I50">
            <v>97.585071350164654</v>
          </cell>
          <cell r="J50">
            <v>670</v>
          </cell>
          <cell r="K50">
            <v>21.135646687697161</v>
          </cell>
          <cell r="L50">
            <v>99.259259259259252</v>
          </cell>
          <cell r="M50">
            <v>278</v>
          </cell>
          <cell r="N50">
            <v>8.7697160883280745</v>
          </cell>
          <cell r="O50">
            <v>105.3030303030303</v>
          </cell>
          <cell r="P50">
            <v>98</v>
          </cell>
          <cell r="Q50">
            <v>3.0914826498422712</v>
          </cell>
          <cell r="R50">
            <v>88.288288288288285</v>
          </cell>
          <cell r="S50">
            <v>10</v>
          </cell>
          <cell r="T50">
            <v>0.31545741324921134</v>
          </cell>
          <cell r="U50">
            <v>100</v>
          </cell>
        </row>
        <row r="56">
          <cell r="B56">
            <v>1585</v>
          </cell>
          <cell r="C56">
            <v>95.944309927360777</v>
          </cell>
          <cell r="D56">
            <v>530</v>
          </cell>
          <cell r="E56">
            <v>33.438485804416402</v>
          </cell>
          <cell r="F56">
            <v>96.892138939670929</v>
          </cell>
          <cell r="G56">
            <v>372</v>
          </cell>
          <cell r="H56">
            <v>23.470031545741325</v>
          </cell>
          <cell r="I56">
            <v>99.465240641711233</v>
          </cell>
          <cell r="J56">
            <v>397</v>
          </cell>
          <cell r="K56">
            <v>25.047318611987379</v>
          </cell>
          <cell r="L56">
            <v>93.632075471698116</v>
          </cell>
          <cell r="M56">
            <v>155</v>
          </cell>
          <cell r="N56">
            <v>9.7791798107255516</v>
          </cell>
          <cell r="O56">
            <v>89.080459770114942</v>
          </cell>
          <cell r="P56">
            <v>122</v>
          </cell>
          <cell r="Q56">
            <v>7.6971608832807572</v>
          </cell>
          <cell r="R56">
            <v>102.52100840336134</v>
          </cell>
          <cell r="S56">
            <v>9</v>
          </cell>
          <cell r="T56">
            <v>0.56782334384858046</v>
          </cell>
          <cell r="U56">
            <v>64.285714285714292</v>
          </cell>
        </row>
        <row r="62">
          <cell r="B62">
            <v>2599</v>
          </cell>
          <cell r="C62">
            <v>96.509468993687335</v>
          </cell>
          <cell r="D62">
            <v>1378</v>
          </cell>
          <cell r="E62">
            <v>53.020392458637936</v>
          </cell>
          <cell r="F62">
            <v>94.903581267217632</v>
          </cell>
          <cell r="G62">
            <v>517</v>
          </cell>
          <cell r="H62">
            <v>19.892266256252405</v>
          </cell>
          <cell r="I62">
            <v>96.998123827392121</v>
          </cell>
          <cell r="J62">
            <v>437</v>
          </cell>
          <cell r="K62">
            <v>16.814159292035399</v>
          </cell>
          <cell r="L62">
            <v>101.62790697674417</v>
          </cell>
          <cell r="M62">
            <v>194</v>
          </cell>
          <cell r="N62">
            <v>7.4644093882262412</v>
          </cell>
          <cell r="O62">
            <v>104.3010752688172</v>
          </cell>
          <cell r="P62">
            <v>70</v>
          </cell>
          <cell r="Q62">
            <v>2.6933435936898809</v>
          </cell>
          <cell r="R62">
            <v>83.333333333333343</v>
          </cell>
          <cell r="S62">
            <v>3</v>
          </cell>
          <cell r="T62">
            <v>0.11542901115813775</v>
          </cell>
          <cell r="U62">
            <v>37.5</v>
          </cell>
        </row>
        <row r="68">
          <cell r="B68">
            <v>1937</v>
          </cell>
          <cell r="C68">
            <v>104.47680690399137</v>
          </cell>
          <cell r="D68">
            <v>497</v>
          </cell>
          <cell r="E68">
            <v>25.658234383066596</v>
          </cell>
          <cell r="F68">
            <v>110.44444444444443</v>
          </cell>
          <cell r="G68">
            <v>605</v>
          </cell>
          <cell r="H68">
            <v>31.233866804336603</v>
          </cell>
          <cell r="I68">
            <v>97.738287560581583</v>
          </cell>
          <cell r="J68">
            <v>572</v>
          </cell>
          <cell r="K68">
            <v>29.530201342281881</v>
          </cell>
          <cell r="L68">
            <v>108.53889943074005</v>
          </cell>
          <cell r="M68">
            <v>193</v>
          </cell>
          <cell r="N68">
            <v>9.96386164171399</v>
          </cell>
          <cell r="O68">
            <v>97.474747474747474</v>
          </cell>
          <cell r="P68">
            <v>62</v>
          </cell>
          <cell r="Q68">
            <v>3.2008260196179661</v>
          </cell>
          <cell r="R68">
            <v>119.23076923076923</v>
          </cell>
          <cell r="S68">
            <v>8</v>
          </cell>
          <cell r="T68">
            <v>0.41300980898296336</v>
          </cell>
          <cell r="U68">
            <v>100</v>
          </cell>
        </row>
        <row r="72">
          <cell r="B72">
            <v>2061</v>
          </cell>
          <cell r="C72">
            <v>93.852459016393439</v>
          </cell>
          <cell r="D72">
            <v>890</v>
          </cell>
          <cell r="E72">
            <v>43.182920912178552</v>
          </cell>
          <cell r="F72">
            <v>95.6989247311828</v>
          </cell>
          <cell r="G72">
            <v>558</v>
          </cell>
          <cell r="H72">
            <v>27.074235807860266</v>
          </cell>
          <cell r="I72">
            <v>93.78151260504201</v>
          </cell>
          <cell r="J72">
            <v>433</v>
          </cell>
          <cell r="K72">
            <v>21.009218825812713</v>
          </cell>
          <cell r="L72">
            <v>95.584988962472409</v>
          </cell>
          <cell r="M72">
            <v>132</v>
          </cell>
          <cell r="N72">
            <v>6.4046579330422126</v>
          </cell>
          <cell r="O72">
            <v>88</v>
          </cell>
          <cell r="P72">
            <v>43</v>
          </cell>
          <cell r="Q72">
            <v>2.0863658418243571</v>
          </cell>
          <cell r="R72">
            <v>67.1875</v>
          </cell>
          <cell r="S72">
            <v>5</v>
          </cell>
          <cell r="T72">
            <v>0.24260067928190196</v>
          </cell>
          <cell r="U72">
            <v>125</v>
          </cell>
        </row>
        <row r="77">
          <cell r="B77">
            <v>1341</v>
          </cell>
          <cell r="C77">
            <v>88.107752956636006</v>
          </cell>
          <cell r="D77">
            <v>529</v>
          </cell>
          <cell r="E77">
            <v>39.448173005219985</v>
          </cell>
          <cell r="F77">
            <v>89.965986394557831</v>
          </cell>
          <cell r="G77">
            <v>353</v>
          </cell>
          <cell r="H77">
            <v>26.32363907531693</v>
          </cell>
          <cell r="I77">
            <v>84.65227817745803</v>
          </cell>
          <cell r="J77">
            <v>298</v>
          </cell>
          <cell r="K77">
            <v>22.222222222222221</v>
          </cell>
          <cell r="L77">
            <v>86.127167630057798</v>
          </cell>
          <cell r="M77">
            <v>114</v>
          </cell>
          <cell r="N77">
            <v>8.5011185682326627</v>
          </cell>
          <cell r="O77">
            <v>97.435897435897431</v>
          </cell>
          <cell r="P77">
            <v>44</v>
          </cell>
          <cell r="Q77">
            <v>3.2811334824757643</v>
          </cell>
          <cell r="R77">
            <v>86.274509803921575</v>
          </cell>
          <cell r="S77">
            <v>3</v>
          </cell>
          <cell r="T77">
            <v>0.22371364653243847</v>
          </cell>
          <cell r="U77">
            <v>100</v>
          </cell>
        </row>
        <row r="83">
          <cell r="B83">
            <v>2779</v>
          </cell>
          <cell r="C83">
            <v>91.264367816091948</v>
          </cell>
          <cell r="D83">
            <v>848</v>
          </cell>
          <cell r="E83">
            <v>30.514573587621445</v>
          </cell>
          <cell r="F83">
            <v>90.501600853788688</v>
          </cell>
          <cell r="G83">
            <v>807</v>
          </cell>
          <cell r="H83">
            <v>29.039222741993527</v>
          </cell>
          <cell r="I83">
            <v>88.100436681222703</v>
          </cell>
          <cell r="J83">
            <v>724</v>
          </cell>
          <cell r="K83">
            <v>26.05253688377114</v>
          </cell>
          <cell r="L83">
            <v>96.662216288384514</v>
          </cell>
          <cell r="M83">
            <v>295</v>
          </cell>
          <cell r="N83">
            <v>10.615329255127744</v>
          </cell>
          <cell r="O83">
            <v>93.059936908517344</v>
          </cell>
          <cell r="P83">
            <v>92</v>
          </cell>
          <cell r="Q83">
            <v>3.3105433609211947</v>
          </cell>
          <cell r="R83">
            <v>80</v>
          </cell>
          <cell r="S83">
            <v>13</v>
          </cell>
          <cell r="T83">
            <v>0.46779417056495143</v>
          </cell>
          <cell r="U83">
            <v>118.18181818181819</v>
          </cell>
        </row>
      </sheetData>
      <sheetData sheetId="29" refreshError="1"/>
      <sheetData sheetId="30" refreshError="1"/>
      <sheetData sheetId="31">
        <row r="6">
          <cell r="B6">
            <v>47038</v>
          </cell>
          <cell r="C6">
            <v>97.280416933799359</v>
          </cell>
          <cell r="D6">
            <v>13482</v>
          </cell>
          <cell r="E6">
            <v>28.6619329053106</v>
          </cell>
          <cell r="F6">
            <v>100.48446001341583</v>
          </cell>
          <cell r="G6">
            <v>7343</v>
          </cell>
          <cell r="H6">
            <v>15.610782771376334</v>
          </cell>
          <cell r="I6">
            <v>113.95096213531968</v>
          </cell>
          <cell r="J6">
            <v>8013</v>
          </cell>
          <cell r="K6">
            <v>17.035163059653897</v>
          </cell>
          <cell r="L6">
            <v>104.24092623910499</v>
          </cell>
          <cell r="M6">
            <v>7008</v>
          </cell>
          <cell r="N6">
            <v>14.898592627237553</v>
          </cell>
          <cell r="O6">
            <v>95.191524042379783</v>
          </cell>
          <cell r="P6">
            <v>11192</v>
          </cell>
          <cell r="Q6">
            <v>23.793528636421616</v>
          </cell>
          <cell r="R6">
            <v>83.255225768057727</v>
          </cell>
        </row>
        <row r="8">
          <cell r="B8">
            <v>5281</v>
          </cell>
          <cell r="C8">
            <v>95.826528760660494</v>
          </cell>
          <cell r="D8">
            <v>1434</v>
          </cell>
          <cell r="E8">
            <v>27.153948115887143</v>
          </cell>
          <cell r="F8">
            <v>102.06405693950178</v>
          </cell>
          <cell r="G8">
            <v>839</v>
          </cell>
          <cell r="H8">
            <v>15.88714258663132</v>
          </cell>
          <cell r="I8">
            <v>131.50470219435738</v>
          </cell>
          <cell r="J8">
            <v>881</v>
          </cell>
          <cell r="K8">
            <v>16.682446506343496</v>
          </cell>
          <cell r="L8">
            <v>102.44186046511628</v>
          </cell>
          <cell r="M8">
            <v>720</v>
          </cell>
          <cell r="N8">
            <v>13.633781480780154</v>
          </cell>
          <cell r="O8">
            <v>85.510688836104507</v>
          </cell>
          <cell r="P8">
            <v>1407</v>
          </cell>
          <cell r="Q8">
            <v>26.642681310357887</v>
          </cell>
          <cell r="R8">
            <v>79.671574178935444</v>
          </cell>
        </row>
        <row r="16">
          <cell r="B16">
            <v>3411</v>
          </cell>
          <cell r="C16">
            <v>99.649430324276949</v>
          </cell>
          <cell r="D16">
            <v>1160</v>
          </cell>
          <cell r="E16">
            <v>34.007622398123715</v>
          </cell>
          <cell r="F16">
            <v>105.64663023679417</v>
          </cell>
          <cell r="G16">
            <v>534</v>
          </cell>
          <cell r="H16">
            <v>15.655233069481088</v>
          </cell>
          <cell r="I16">
            <v>104.91159135559923</v>
          </cell>
          <cell r="J16">
            <v>559</v>
          </cell>
          <cell r="K16">
            <v>16.388155965992375</v>
          </cell>
          <cell r="L16">
            <v>99.466192170818502</v>
          </cell>
          <cell r="M16">
            <v>502</v>
          </cell>
          <cell r="N16">
            <v>14.717091761946644</v>
          </cell>
          <cell r="O16">
            <v>100.1996007984032</v>
          </cell>
          <cell r="P16">
            <v>656</v>
          </cell>
          <cell r="Q16">
            <v>19.231896804456174</v>
          </cell>
          <cell r="R16">
            <v>87.118193891102251</v>
          </cell>
        </row>
        <row r="24">
          <cell r="B24">
            <v>3151</v>
          </cell>
          <cell r="C24">
            <v>101.18818240205523</v>
          </cell>
          <cell r="D24">
            <v>1248</v>
          </cell>
          <cell r="E24">
            <v>39.606474135195171</v>
          </cell>
          <cell r="F24">
            <v>95.632183908045974</v>
          </cell>
          <cell r="G24">
            <v>584</v>
          </cell>
          <cell r="H24">
            <v>18.53379879403364</v>
          </cell>
          <cell r="I24">
            <v>123.46723044397463</v>
          </cell>
          <cell r="J24">
            <v>654</v>
          </cell>
          <cell r="K24">
            <v>20.755315772770551</v>
          </cell>
          <cell r="L24">
            <v>115.54770318021201</v>
          </cell>
          <cell r="M24">
            <v>413</v>
          </cell>
          <cell r="N24">
            <v>13.106950174547762</v>
          </cell>
          <cell r="O24">
            <v>91.574279379157431</v>
          </cell>
          <cell r="P24">
            <v>252</v>
          </cell>
          <cell r="Q24">
            <v>7.9974611234528714</v>
          </cell>
          <cell r="R24">
            <v>78.996865203761757</v>
          </cell>
        </row>
        <row r="31">
          <cell r="B31">
            <v>13145</v>
          </cell>
          <cell r="C31">
            <v>96.89665339820138</v>
          </cell>
          <cell r="D31">
            <v>3056</v>
          </cell>
          <cell r="E31">
            <v>23.24838341574743</v>
          </cell>
          <cell r="F31">
            <v>94.059710680209292</v>
          </cell>
          <cell r="G31">
            <v>2009</v>
          </cell>
          <cell r="H31">
            <v>15.283377710155952</v>
          </cell>
          <cell r="I31">
            <v>111.36363636363636</v>
          </cell>
          <cell r="J31">
            <v>2421</v>
          </cell>
          <cell r="K31">
            <v>18.417649296310383</v>
          </cell>
          <cell r="L31">
            <v>111.72127365020765</v>
          </cell>
          <cell r="M31">
            <v>2163</v>
          </cell>
          <cell r="N31">
            <v>16.454925827310767</v>
          </cell>
          <cell r="O31">
            <v>102.41477272727273</v>
          </cell>
          <cell r="P31">
            <v>3496</v>
          </cell>
          <cell r="Q31">
            <v>26.595663750475467</v>
          </cell>
          <cell r="R31">
            <v>82.569674067076051</v>
          </cell>
        </row>
        <row r="42">
          <cell r="B42">
            <v>6578</v>
          </cell>
          <cell r="C42">
            <v>100.73506891271056</v>
          </cell>
          <cell r="D42">
            <v>2193</v>
          </cell>
          <cell r="E42">
            <v>33.338400729705079</v>
          </cell>
          <cell r="F42">
            <v>110.14565544952286</v>
          </cell>
          <cell r="G42">
            <v>1029</v>
          </cell>
          <cell r="H42">
            <v>15.643052599574339</v>
          </cell>
          <cell r="I42">
            <v>112.95279912184412</v>
          </cell>
          <cell r="J42">
            <v>1082</v>
          </cell>
          <cell r="K42">
            <v>16.448768622681666</v>
          </cell>
          <cell r="L42">
            <v>102.75403608736941</v>
          </cell>
          <cell r="M42">
            <v>954</v>
          </cell>
          <cell r="N42">
            <v>14.502888415931894</v>
          </cell>
          <cell r="O42">
            <v>102.2508038585209</v>
          </cell>
          <cell r="P42">
            <v>1320</v>
          </cell>
          <cell r="Q42">
            <v>20.066889632107024</v>
          </cell>
          <cell r="R42">
            <v>80.389768574908643</v>
          </cell>
        </row>
        <row r="49">
          <cell r="B49">
            <v>3170</v>
          </cell>
          <cell r="C49">
            <v>97.628580227902688</v>
          </cell>
          <cell r="D49">
            <v>1107</v>
          </cell>
          <cell r="E49">
            <v>34.921135646687695</v>
          </cell>
          <cell r="F49">
            <v>103.74882849109652</v>
          </cell>
          <cell r="G49">
            <v>467</v>
          </cell>
          <cell r="H49">
            <v>14.731861198738169</v>
          </cell>
          <cell r="I49">
            <v>110.40189125295508</v>
          </cell>
          <cell r="J49">
            <v>473</v>
          </cell>
          <cell r="K49">
            <v>14.921135646687697</v>
          </cell>
          <cell r="L49">
            <v>92.3828125</v>
          </cell>
          <cell r="M49">
            <v>485</v>
          </cell>
          <cell r="N49">
            <v>15.29968454258675</v>
          </cell>
          <cell r="O49">
            <v>104.75161987041037</v>
          </cell>
          <cell r="P49">
            <v>638</v>
          </cell>
          <cell r="Q49">
            <v>20.126182965299684</v>
          </cell>
          <cell r="R49">
            <v>81.585677749360613</v>
          </cell>
        </row>
        <row r="55">
          <cell r="B55">
            <v>1585</v>
          </cell>
          <cell r="C55">
            <v>95.944309927360777</v>
          </cell>
          <cell r="D55">
            <v>484</v>
          </cell>
          <cell r="E55">
            <v>30.536277602523658</v>
          </cell>
          <cell r="F55">
            <v>95.841584158415841</v>
          </cell>
          <cell r="G55">
            <v>277</v>
          </cell>
          <cell r="H55">
            <v>17.476340694006311</v>
          </cell>
          <cell r="I55">
            <v>116.38655462184875</v>
          </cell>
          <cell r="J55">
            <v>311</v>
          </cell>
          <cell r="K55">
            <v>19.621451104100945</v>
          </cell>
          <cell r="L55">
            <v>113.09090909090909</v>
          </cell>
          <cell r="M55">
            <v>215</v>
          </cell>
          <cell r="N55">
            <v>13.564668769716087</v>
          </cell>
          <cell r="O55">
            <v>92.274678111587988</v>
          </cell>
          <cell r="P55">
            <v>298</v>
          </cell>
          <cell r="Q55">
            <v>18.801261829652997</v>
          </cell>
          <cell r="R55">
            <v>74.314214463840401</v>
          </cell>
        </row>
        <row r="61">
          <cell r="B61">
            <v>2599</v>
          </cell>
          <cell r="C61">
            <v>96.509468993687335</v>
          </cell>
          <cell r="D61">
            <v>538</v>
          </cell>
          <cell r="E61">
            <v>20.700269334359369</v>
          </cell>
          <cell r="F61">
            <v>103.06513409961686</v>
          </cell>
          <cell r="G61">
            <v>370</v>
          </cell>
          <cell r="H61">
            <v>14.236244709503657</v>
          </cell>
          <cell r="I61">
            <v>123.33333333333334</v>
          </cell>
          <cell r="J61">
            <v>338</v>
          </cell>
          <cell r="K61">
            <v>13.005001923816852</v>
          </cell>
          <cell r="L61">
            <v>91.105121293800536</v>
          </cell>
          <cell r="M61">
            <v>372</v>
          </cell>
          <cell r="N61">
            <v>14.313197383609081</v>
          </cell>
          <cell r="O61">
            <v>77.824267782426787</v>
          </cell>
          <cell r="P61">
            <v>981</v>
          </cell>
          <cell r="Q61">
            <v>37.745286648711044</v>
          </cell>
          <cell r="R61">
            <v>95.988258317025441</v>
          </cell>
        </row>
        <row r="67">
          <cell r="B67">
            <v>1937</v>
          </cell>
          <cell r="C67">
            <v>104.47680690399137</v>
          </cell>
          <cell r="D67">
            <v>698</v>
          </cell>
          <cell r="E67">
            <v>36.035105833763552</v>
          </cell>
          <cell r="F67">
            <v>108.04953560371517</v>
          </cell>
          <cell r="G67">
            <v>308</v>
          </cell>
          <cell r="H67">
            <v>15.900877645844089</v>
          </cell>
          <cell r="I67">
            <v>105.11945392491468</v>
          </cell>
          <cell r="J67">
            <v>306</v>
          </cell>
          <cell r="K67">
            <v>15.797625193598346</v>
          </cell>
          <cell r="L67">
            <v>110.86956521739131</v>
          </cell>
          <cell r="M67">
            <v>305</v>
          </cell>
          <cell r="N67">
            <v>15.745998967475478</v>
          </cell>
          <cell r="O67">
            <v>114.2322097378277</v>
          </cell>
          <cell r="P67">
            <v>320</v>
          </cell>
          <cell r="Q67">
            <v>16.520392359318535</v>
          </cell>
          <cell r="R67">
            <v>86.021505376344081</v>
          </cell>
        </row>
        <row r="71">
          <cell r="B71">
            <v>2061</v>
          </cell>
          <cell r="C71">
            <v>93.852459016393439</v>
          </cell>
          <cell r="D71">
            <v>422</v>
          </cell>
          <cell r="E71">
            <v>20.475497331392528</v>
          </cell>
          <cell r="F71">
            <v>106.56565656565658</v>
          </cell>
          <cell r="G71">
            <v>246</v>
          </cell>
          <cell r="H71">
            <v>11.935953420669577</v>
          </cell>
          <cell r="I71">
            <v>112.8440366972477</v>
          </cell>
          <cell r="J71">
            <v>251</v>
          </cell>
          <cell r="K71">
            <v>12.17855409995148</v>
          </cell>
          <cell r="L71">
            <v>96.168582375478934</v>
          </cell>
          <cell r="M71">
            <v>274</v>
          </cell>
          <cell r="N71">
            <v>13.294517224648228</v>
          </cell>
          <cell r="O71">
            <v>79.190751445086704</v>
          </cell>
          <cell r="P71">
            <v>868</v>
          </cell>
          <cell r="Q71">
            <v>42.115477923338183</v>
          </cell>
          <cell r="R71">
            <v>89.025641025641022</v>
          </cell>
        </row>
        <row r="76">
          <cell r="B76">
            <v>1341</v>
          </cell>
          <cell r="C76">
            <v>88.107752956636006</v>
          </cell>
          <cell r="D76">
            <v>311</v>
          </cell>
          <cell r="E76">
            <v>23.19164802386279</v>
          </cell>
          <cell r="F76">
            <v>83.155080213903744</v>
          </cell>
          <cell r="G76">
            <v>225</v>
          </cell>
          <cell r="H76">
            <v>16.778523489932887</v>
          </cell>
          <cell r="I76">
            <v>109.75609756097562</v>
          </cell>
          <cell r="J76">
            <v>230</v>
          </cell>
          <cell r="K76">
            <v>17.151379567486948</v>
          </cell>
          <cell r="L76">
            <v>87.452471482889734</v>
          </cell>
          <cell r="M76">
            <v>218</v>
          </cell>
          <cell r="N76">
            <v>16.256524981357195</v>
          </cell>
          <cell r="O76">
            <v>97.757847533632287</v>
          </cell>
          <cell r="P76">
            <v>357</v>
          </cell>
          <cell r="Q76">
            <v>26.621923937360179</v>
          </cell>
          <cell r="R76">
            <v>78.118161925601754</v>
          </cell>
        </row>
        <row r="82">
          <cell r="B82">
            <v>2779</v>
          </cell>
          <cell r="C82">
            <v>91.264367816091948</v>
          </cell>
          <cell r="D82">
            <v>831</v>
          </cell>
          <cell r="E82">
            <v>29.902842749190356</v>
          </cell>
          <cell r="F82">
            <v>96.740395809080326</v>
          </cell>
          <cell r="G82">
            <v>455</v>
          </cell>
          <cell r="H82">
            <v>16.3727959697733</v>
          </cell>
          <cell r="I82">
            <v>105.32407407407408</v>
          </cell>
          <cell r="J82">
            <v>507</v>
          </cell>
          <cell r="K82">
            <v>18.243972652033104</v>
          </cell>
          <cell r="L82">
            <v>97.312859884836854</v>
          </cell>
          <cell r="M82">
            <v>387</v>
          </cell>
          <cell r="N82">
            <v>13.925872616048936</v>
          </cell>
          <cell r="O82">
            <v>75.438596491228068</v>
          </cell>
          <cell r="P82">
            <v>599</v>
          </cell>
          <cell r="Q82">
            <v>21.554516012954299</v>
          </cell>
          <cell r="R82">
            <v>83.194444444444443</v>
          </cell>
        </row>
      </sheetData>
      <sheetData sheetId="32" refreshError="1"/>
      <sheetData sheetId="33" refreshError="1"/>
      <sheetData sheetId="34">
        <row r="4">
          <cell r="E4" t="str">
            <v>XI 24</v>
          </cell>
          <cell r="F4" t="str">
            <v>Ø I-XI 24</v>
          </cell>
        </row>
        <row r="5">
          <cell r="B5" t="str">
            <v>X 24</v>
          </cell>
          <cell r="C5" t="str">
            <v>XI 24</v>
          </cell>
          <cell r="D5" t="str">
            <v>Ø I-XI 24</v>
          </cell>
          <cell r="E5" t="str">
            <v>XI 23</v>
          </cell>
          <cell r="F5" t="str">
            <v>Ø I-XI 23</v>
          </cell>
          <cell r="G5" t="str">
            <v>XI 23</v>
          </cell>
          <cell r="H5" t="str">
            <v>XI 24</v>
          </cell>
        </row>
        <row r="6">
          <cell r="B6">
            <v>13770</v>
          </cell>
          <cell r="C6">
            <v>14007</v>
          </cell>
          <cell r="D6">
            <v>14290.90909090909</v>
          </cell>
          <cell r="E6">
            <v>102.4352786309785</v>
          </cell>
          <cell r="F6">
            <v>101.67715562684742</v>
          </cell>
          <cell r="G6">
            <v>28.985691573926868</v>
          </cell>
          <cell r="H6">
            <v>30.643855695814832</v>
          </cell>
        </row>
        <row r="8">
          <cell r="B8">
            <v>1410</v>
          </cell>
          <cell r="C8">
            <v>1446</v>
          </cell>
          <cell r="D8">
            <v>1458.8181818181818</v>
          </cell>
          <cell r="E8">
            <v>103.50751610594131</v>
          </cell>
          <cell r="F8">
            <v>99.116738727609629</v>
          </cell>
          <cell r="G8">
            <v>25.572030020135454</v>
          </cell>
          <cell r="H8">
            <v>28.21463414634146</v>
          </cell>
        </row>
        <row r="16">
          <cell r="B16">
            <v>939</v>
          </cell>
          <cell r="C16">
            <v>1065</v>
          </cell>
          <cell r="D16">
            <v>989.4545454545455</v>
          </cell>
          <cell r="E16">
            <v>103.80116959064327</v>
          </cell>
          <cell r="F16">
            <v>102.68893291819985</v>
          </cell>
          <cell r="G16">
            <v>30.654317299073796</v>
          </cell>
          <cell r="H16">
            <v>32.32169954476479</v>
          </cell>
        </row>
        <row r="24">
          <cell r="B24">
            <v>1338</v>
          </cell>
          <cell r="C24">
            <v>1378</v>
          </cell>
          <cell r="D24">
            <v>1414.090909090909</v>
          </cell>
          <cell r="E24">
            <v>100.95238095238095</v>
          </cell>
          <cell r="F24">
            <v>102.26824457593689</v>
          </cell>
          <cell r="G24">
            <v>48.267326732673268</v>
          </cell>
          <cell r="H24">
            <v>47.175624786032181</v>
          </cell>
        </row>
        <row r="31">
          <cell r="B31">
            <v>3799</v>
          </cell>
          <cell r="C31">
            <v>3760</v>
          </cell>
          <cell r="D31">
            <v>3780.909090909091</v>
          </cell>
          <cell r="E31">
            <v>103.83871858602596</v>
          </cell>
          <cell r="F31">
            <v>104.51061691167234</v>
          </cell>
          <cell r="G31">
            <v>27.068849517829108</v>
          </cell>
          <cell r="H31">
            <v>28.80784554091327</v>
          </cell>
        </row>
        <row r="42">
          <cell r="B42">
            <v>1899</v>
          </cell>
          <cell r="C42">
            <v>1923</v>
          </cell>
          <cell r="D42">
            <v>1999.909090909091</v>
          </cell>
          <cell r="E42">
            <v>107.01168614357262</v>
          </cell>
          <cell r="F42">
            <v>106.1830292499276</v>
          </cell>
          <cell r="G42">
            <v>28.637450199203187</v>
          </cell>
          <cell r="H42">
            <v>30.807433514899067</v>
          </cell>
        </row>
        <row r="49">
          <cell r="B49">
            <v>818</v>
          </cell>
          <cell r="C49">
            <v>825</v>
          </cell>
          <cell r="D49">
            <v>918.18181818181813</v>
          </cell>
          <cell r="E49">
            <v>105.90500641848524</v>
          </cell>
          <cell r="F49">
            <v>108.0098385199444</v>
          </cell>
          <cell r="G49">
            <v>25.104737350950696</v>
          </cell>
          <cell r="H49">
            <v>27.749747729566092</v>
          </cell>
        </row>
        <row r="55">
          <cell r="B55">
            <v>645</v>
          </cell>
          <cell r="C55">
            <v>662</v>
          </cell>
          <cell r="D55">
            <v>634.5454545454545</v>
          </cell>
          <cell r="E55">
            <v>103.11526479750779</v>
          </cell>
          <cell r="F55">
            <v>102.88915094339622</v>
          </cell>
          <cell r="G55">
            <v>37.965700768775875</v>
          </cell>
          <cell r="H55">
            <v>41.375</v>
          </cell>
        </row>
        <row r="61">
          <cell r="B61">
            <v>592</v>
          </cell>
          <cell r="C61">
            <v>609</v>
          </cell>
          <cell r="D61">
            <v>606.5454545454545</v>
          </cell>
          <cell r="E61">
            <v>96.820349761526231</v>
          </cell>
          <cell r="F61">
            <v>84.17865253595761</v>
          </cell>
          <cell r="G61">
            <v>23.365527488855868</v>
          </cell>
          <cell r="H61">
            <v>23.486309294253761</v>
          </cell>
        </row>
        <row r="67">
          <cell r="B67">
            <v>538</v>
          </cell>
          <cell r="C67">
            <v>604</v>
          </cell>
          <cell r="D67">
            <v>593.63636363636363</v>
          </cell>
          <cell r="E67">
            <v>105.5944055944056</v>
          </cell>
          <cell r="F67">
            <v>109.50863659231929</v>
          </cell>
          <cell r="G67">
            <v>32.704402515723267</v>
          </cell>
          <cell r="H67">
            <v>32.264957264957268</v>
          </cell>
        </row>
        <row r="71">
          <cell r="B71">
            <v>413</v>
          </cell>
          <cell r="C71">
            <v>409</v>
          </cell>
          <cell r="D71">
            <v>417.27272727272725</v>
          </cell>
          <cell r="E71">
            <v>100.24509803921569</v>
          </cell>
          <cell r="F71">
            <v>91.983967935871732</v>
          </cell>
          <cell r="G71">
            <v>19.181946403385052</v>
          </cell>
          <cell r="H71">
            <v>20.563097033685267</v>
          </cell>
        </row>
        <row r="76">
          <cell r="B76">
            <v>343</v>
          </cell>
          <cell r="C76">
            <v>329</v>
          </cell>
          <cell r="D76">
            <v>369.18181818181819</v>
          </cell>
          <cell r="E76">
            <v>88.44086021505376</v>
          </cell>
          <cell r="F76">
            <v>105.26179367547952</v>
          </cell>
          <cell r="G76">
            <v>24.505928853754941</v>
          </cell>
          <cell r="H76">
            <v>24.37037037037037</v>
          </cell>
        </row>
        <row r="82">
          <cell r="B82">
            <v>1036</v>
          </cell>
          <cell r="C82">
            <v>997</v>
          </cell>
          <cell r="D82">
            <v>1108.3636363636363</v>
          </cell>
          <cell r="E82">
            <v>93.527204502814257</v>
          </cell>
          <cell r="F82">
            <v>92.20297965665884</v>
          </cell>
          <cell r="G82">
            <v>35.47420965058236</v>
          </cell>
          <cell r="H82">
            <v>36.967000370782351</v>
          </cell>
        </row>
      </sheetData>
      <sheetData sheetId="35" refreshError="1"/>
      <sheetData sheetId="36" refreshError="1"/>
      <sheetData sheetId="37">
        <row r="8">
          <cell r="L8">
            <v>16</v>
          </cell>
          <cell r="N8">
            <v>9</v>
          </cell>
          <cell r="P8">
            <v>47</v>
          </cell>
        </row>
        <row r="10">
          <cell r="B10">
            <v>1084</v>
          </cell>
          <cell r="C10">
            <v>1</v>
          </cell>
          <cell r="E10" t="str">
            <v>-</v>
          </cell>
          <cell r="G10">
            <v>2</v>
          </cell>
          <cell r="I10">
            <v>5</v>
          </cell>
          <cell r="L10" t="str">
            <v>-</v>
          </cell>
          <cell r="N10">
            <v>1</v>
          </cell>
          <cell r="P10">
            <v>3</v>
          </cell>
        </row>
        <row r="11">
          <cell r="B11">
            <v>420</v>
          </cell>
          <cell r="C11" t="str">
            <v>-</v>
          </cell>
          <cell r="E11">
            <v>1</v>
          </cell>
          <cell r="G11">
            <v>1</v>
          </cell>
          <cell r="I11">
            <v>16</v>
          </cell>
          <cell r="L11">
            <v>1</v>
          </cell>
          <cell r="N11" t="str">
            <v>-</v>
          </cell>
          <cell r="P11">
            <v>4</v>
          </cell>
        </row>
        <row r="12">
          <cell r="B12">
            <v>302</v>
          </cell>
          <cell r="C12">
            <v>1</v>
          </cell>
          <cell r="E12">
            <v>3</v>
          </cell>
          <cell r="G12">
            <v>1</v>
          </cell>
          <cell r="I12">
            <v>3</v>
          </cell>
          <cell r="L12">
            <v>2</v>
          </cell>
          <cell r="N12">
            <v>2</v>
          </cell>
          <cell r="P12">
            <v>1</v>
          </cell>
        </row>
        <row r="13">
          <cell r="B13">
            <v>1317</v>
          </cell>
          <cell r="C13" t="str">
            <v>-</v>
          </cell>
          <cell r="E13">
            <v>15</v>
          </cell>
          <cell r="G13">
            <v>4</v>
          </cell>
          <cell r="I13">
            <v>24</v>
          </cell>
          <cell r="L13">
            <v>5</v>
          </cell>
          <cell r="N13" t="str">
            <v>-</v>
          </cell>
          <cell r="P13">
            <v>3</v>
          </cell>
        </row>
        <row r="14">
          <cell r="B14">
            <v>726</v>
          </cell>
          <cell r="C14">
            <v>1</v>
          </cell>
          <cell r="E14">
            <v>6</v>
          </cell>
          <cell r="G14">
            <v>4</v>
          </cell>
          <cell r="I14">
            <v>11</v>
          </cell>
          <cell r="L14" t="str">
            <v>-</v>
          </cell>
          <cell r="N14" t="str">
            <v>-</v>
          </cell>
          <cell r="P14">
            <v>8</v>
          </cell>
        </row>
        <row r="15">
          <cell r="B15">
            <v>714</v>
          </cell>
          <cell r="C15">
            <v>6</v>
          </cell>
          <cell r="E15">
            <v>15</v>
          </cell>
          <cell r="G15">
            <v>2</v>
          </cell>
          <cell r="I15">
            <v>10</v>
          </cell>
          <cell r="L15">
            <v>1</v>
          </cell>
          <cell r="N15">
            <v>4</v>
          </cell>
          <cell r="P15">
            <v>8</v>
          </cell>
        </row>
        <row r="16">
          <cell r="B16">
            <v>235</v>
          </cell>
          <cell r="C16">
            <v>3</v>
          </cell>
          <cell r="E16">
            <v>2</v>
          </cell>
          <cell r="G16">
            <v>2</v>
          </cell>
          <cell r="I16">
            <v>4</v>
          </cell>
          <cell r="L16" t="str">
            <v>-</v>
          </cell>
          <cell r="N16" t="str">
            <v>-</v>
          </cell>
          <cell r="P16">
            <v>7</v>
          </cell>
        </row>
        <row r="17">
          <cell r="B17">
            <v>452</v>
          </cell>
          <cell r="C17">
            <v>2</v>
          </cell>
          <cell r="E17">
            <v>6</v>
          </cell>
          <cell r="G17" t="str">
            <v>-</v>
          </cell>
          <cell r="I17">
            <v>1</v>
          </cell>
          <cell r="L17" t="str">
            <v>-</v>
          </cell>
          <cell r="N17" t="str">
            <v>-</v>
          </cell>
          <cell r="P17">
            <v>1</v>
          </cell>
        </row>
        <row r="18">
          <cell r="B18">
            <v>347</v>
          </cell>
          <cell r="C18">
            <v>2</v>
          </cell>
          <cell r="E18">
            <v>5</v>
          </cell>
          <cell r="G18" t="str">
            <v>-</v>
          </cell>
          <cell r="I18">
            <v>7</v>
          </cell>
          <cell r="L18">
            <v>4</v>
          </cell>
          <cell r="N18" t="str">
            <v>-</v>
          </cell>
          <cell r="P18">
            <v>2</v>
          </cell>
        </row>
        <row r="19">
          <cell r="B19">
            <v>464</v>
          </cell>
          <cell r="C19" t="str">
            <v>-</v>
          </cell>
          <cell r="E19">
            <v>1</v>
          </cell>
          <cell r="G19">
            <v>1</v>
          </cell>
          <cell r="I19">
            <v>2</v>
          </cell>
          <cell r="L19" t="str">
            <v>-</v>
          </cell>
          <cell r="N19" t="str">
            <v>-</v>
          </cell>
          <cell r="P19">
            <v>3</v>
          </cell>
        </row>
        <row r="20">
          <cell r="B20">
            <v>215</v>
          </cell>
          <cell r="C20">
            <v>2</v>
          </cell>
          <cell r="E20">
            <v>7</v>
          </cell>
          <cell r="G20" t="str">
            <v>-</v>
          </cell>
          <cell r="I20" t="str">
            <v>-</v>
          </cell>
          <cell r="L20">
            <v>1</v>
          </cell>
          <cell r="N20" t="str">
            <v>-</v>
          </cell>
          <cell r="P20">
            <v>1</v>
          </cell>
        </row>
        <row r="21">
          <cell r="B21">
            <v>671</v>
          </cell>
          <cell r="C21">
            <v>1</v>
          </cell>
          <cell r="E21">
            <v>3</v>
          </cell>
          <cell r="G21">
            <v>2</v>
          </cell>
          <cell r="I21">
            <v>13</v>
          </cell>
          <cell r="L21">
            <v>2</v>
          </cell>
          <cell r="N21">
            <v>2</v>
          </cell>
          <cell r="P21">
            <v>6</v>
          </cell>
        </row>
      </sheetData>
      <sheetData sheetId="38">
        <row r="8">
          <cell r="B8">
            <v>15</v>
          </cell>
          <cell r="D8" t="str">
            <v>-</v>
          </cell>
          <cell r="F8" t="str">
            <v>-</v>
          </cell>
        </row>
        <row r="9">
          <cell r="B9">
            <v>6</v>
          </cell>
          <cell r="D9" t="str">
            <v>-</v>
          </cell>
          <cell r="F9">
            <v>1</v>
          </cell>
        </row>
        <row r="10">
          <cell r="B10">
            <v>9</v>
          </cell>
          <cell r="D10">
            <v>1</v>
          </cell>
          <cell r="F10" t="str">
            <v>-</v>
          </cell>
        </row>
        <row r="11">
          <cell r="B11">
            <v>30</v>
          </cell>
          <cell r="D11" t="str">
            <v>-</v>
          </cell>
          <cell r="F11">
            <v>1</v>
          </cell>
        </row>
        <row r="12">
          <cell r="B12">
            <v>9</v>
          </cell>
          <cell r="D12" t="str">
            <v>-</v>
          </cell>
          <cell r="F12">
            <v>1</v>
          </cell>
        </row>
        <row r="13">
          <cell r="B13">
            <v>12</v>
          </cell>
          <cell r="D13" t="str">
            <v>-</v>
          </cell>
          <cell r="F13">
            <v>1</v>
          </cell>
        </row>
        <row r="14">
          <cell r="B14">
            <v>2</v>
          </cell>
          <cell r="D14" t="str">
            <v>-</v>
          </cell>
          <cell r="F14">
            <v>1</v>
          </cell>
        </row>
        <row r="15">
          <cell r="B15">
            <v>6</v>
          </cell>
          <cell r="D15" t="str">
            <v>-</v>
          </cell>
          <cell r="F15" t="str">
            <v>-</v>
          </cell>
        </row>
        <row r="16">
          <cell r="B16">
            <v>5</v>
          </cell>
          <cell r="D16" t="str">
            <v>-</v>
          </cell>
          <cell r="F16" t="str">
            <v>-</v>
          </cell>
        </row>
        <row r="17">
          <cell r="B17">
            <v>5</v>
          </cell>
          <cell r="D17" t="str">
            <v>-</v>
          </cell>
          <cell r="F17" t="str">
            <v>-</v>
          </cell>
        </row>
        <row r="18">
          <cell r="B18">
            <v>3</v>
          </cell>
          <cell r="D18" t="str">
            <v>-</v>
          </cell>
          <cell r="F18" t="str">
            <v>-</v>
          </cell>
        </row>
        <row r="19">
          <cell r="B19">
            <v>9</v>
          </cell>
          <cell r="D19" t="str">
            <v>-</v>
          </cell>
          <cell r="F19" t="str">
            <v>-</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K4">
            <v>45463</v>
          </cell>
          <cell r="L4">
            <v>45709</v>
          </cell>
          <cell r="M4">
            <v>47038</v>
          </cell>
        </row>
        <row r="6">
          <cell r="K6">
            <v>26654</v>
          </cell>
          <cell r="L6">
            <v>26625</v>
          </cell>
          <cell r="M6">
            <v>27430</v>
          </cell>
        </row>
        <row r="7">
          <cell r="K7">
            <v>3679</v>
          </cell>
          <cell r="L7">
            <v>3685</v>
          </cell>
          <cell r="M7">
            <v>3689</v>
          </cell>
        </row>
        <row r="8">
          <cell r="K8">
            <v>1509</v>
          </cell>
          <cell r="L8">
            <v>1479</v>
          </cell>
          <cell r="M8">
            <v>1489</v>
          </cell>
        </row>
        <row r="9">
          <cell r="K9">
            <v>7851</v>
          </cell>
          <cell r="L9">
            <v>7943</v>
          </cell>
          <cell r="M9">
            <v>8252</v>
          </cell>
        </row>
        <row r="10">
          <cell r="K10">
            <v>2939</v>
          </cell>
          <cell r="L10">
            <v>2974</v>
          </cell>
          <cell r="M10">
            <v>3161</v>
          </cell>
        </row>
        <row r="11">
          <cell r="K11">
            <v>2048</v>
          </cell>
          <cell r="L11">
            <v>2030</v>
          </cell>
          <cell r="M11">
            <v>2082</v>
          </cell>
        </row>
        <row r="12">
          <cell r="K12">
            <v>884</v>
          </cell>
          <cell r="L12">
            <v>871</v>
          </cell>
          <cell r="M12">
            <v>919</v>
          </cell>
        </row>
        <row r="13">
          <cell r="K13">
            <v>6383</v>
          </cell>
          <cell r="L13">
            <v>6320</v>
          </cell>
          <cell r="M13">
            <v>6516</v>
          </cell>
        </row>
        <row r="14">
          <cell r="K14">
            <v>1361</v>
          </cell>
          <cell r="L14">
            <v>1323</v>
          </cell>
          <cell r="M14">
            <v>1322</v>
          </cell>
        </row>
        <row r="16">
          <cell r="K16">
            <v>17937</v>
          </cell>
          <cell r="L16">
            <v>18097</v>
          </cell>
          <cell r="M16">
            <v>18410</v>
          </cell>
        </row>
        <row r="17">
          <cell r="K17">
            <v>2862</v>
          </cell>
          <cell r="L17">
            <v>2930</v>
          </cell>
          <cell r="M17">
            <v>3127</v>
          </cell>
        </row>
        <row r="18">
          <cell r="K18">
            <v>1675</v>
          </cell>
          <cell r="L18">
            <v>1643</v>
          </cell>
          <cell r="M18">
            <v>1629</v>
          </cell>
        </row>
        <row r="19">
          <cell r="K19">
            <v>2376</v>
          </cell>
          <cell r="L19">
            <v>2575</v>
          </cell>
          <cell r="M19">
            <v>2657</v>
          </cell>
        </row>
        <row r="20">
          <cell r="K20">
            <v>11024</v>
          </cell>
          <cell r="L20">
            <v>10949</v>
          </cell>
          <cell r="M20">
            <v>10997</v>
          </cell>
        </row>
        <row r="22">
          <cell r="K22">
            <v>872</v>
          </cell>
          <cell r="L22">
            <v>987</v>
          </cell>
          <cell r="M22">
            <v>1198</v>
          </cell>
        </row>
        <row r="25">
          <cell r="M25">
            <v>45982.333333333336</v>
          </cell>
        </row>
        <row r="27">
          <cell r="M27">
            <v>26888.666666666668</v>
          </cell>
        </row>
        <row r="28">
          <cell r="M28">
            <v>3638.75</v>
          </cell>
        </row>
        <row r="29">
          <cell r="M29">
            <v>1484.5</v>
          </cell>
        </row>
        <row r="30">
          <cell r="M30">
            <v>7881.833333333333</v>
          </cell>
        </row>
        <row r="31">
          <cell r="M31">
            <v>3084.8333333333335</v>
          </cell>
        </row>
        <row r="32">
          <cell r="M32">
            <v>2072.8333333333335</v>
          </cell>
        </row>
        <row r="33">
          <cell r="M33">
            <v>889.33333333333337</v>
          </cell>
        </row>
        <row r="34">
          <cell r="M34">
            <v>6464.75</v>
          </cell>
        </row>
        <row r="35">
          <cell r="M35">
            <v>1371.8333333333333</v>
          </cell>
        </row>
        <row r="37">
          <cell r="M37">
            <v>18133.916666666668</v>
          </cell>
        </row>
        <row r="38">
          <cell r="M38">
            <v>2900</v>
          </cell>
        </row>
        <row r="39">
          <cell r="M39">
            <v>1620.5</v>
          </cell>
        </row>
        <row r="40">
          <cell r="M40">
            <v>2478.9166666666665</v>
          </cell>
        </row>
        <row r="41">
          <cell r="M41">
            <v>11134.5</v>
          </cell>
        </row>
        <row r="43">
          <cell r="M43">
            <v>959.75</v>
          </cell>
        </row>
      </sheetData>
      <sheetData sheetId="1">
        <row r="4">
          <cell r="K4">
            <v>7217</v>
          </cell>
          <cell r="L4">
            <v>5119</v>
          </cell>
          <cell r="M4">
            <v>5563</v>
          </cell>
        </row>
        <row r="6">
          <cell r="K6">
            <v>4343</v>
          </cell>
          <cell r="L6">
            <v>2798</v>
          </cell>
          <cell r="M6">
            <v>3242</v>
          </cell>
        </row>
        <row r="7">
          <cell r="K7">
            <v>439</v>
          </cell>
          <cell r="L7">
            <v>290</v>
          </cell>
          <cell r="M7">
            <v>261</v>
          </cell>
        </row>
        <row r="8">
          <cell r="K8">
            <v>285</v>
          </cell>
          <cell r="L8">
            <v>158</v>
          </cell>
          <cell r="M8">
            <v>160</v>
          </cell>
        </row>
        <row r="9">
          <cell r="K9">
            <v>1486</v>
          </cell>
          <cell r="L9">
            <v>985</v>
          </cell>
          <cell r="M9">
            <v>1083</v>
          </cell>
        </row>
        <row r="10">
          <cell r="K10">
            <v>562</v>
          </cell>
          <cell r="L10">
            <v>374</v>
          </cell>
          <cell r="M10">
            <v>507</v>
          </cell>
        </row>
        <row r="11">
          <cell r="K11">
            <v>237</v>
          </cell>
          <cell r="L11">
            <v>137</v>
          </cell>
          <cell r="M11">
            <v>185</v>
          </cell>
        </row>
        <row r="12">
          <cell r="K12">
            <v>148</v>
          </cell>
          <cell r="L12">
            <v>103</v>
          </cell>
          <cell r="M12">
            <v>118</v>
          </cell>
        </row>
        <row r="13">
          <cell r="K13">
            <v>995</v>
          </cell>
          <cell r="L13">
            <v>646</v>
          </cell>
          <cell r="M13">
            <v>806</v>
          </cell>
        </row>
        <row r="14">
          <cell r="K14">
            <v>191</v>
          </cell>
          <cell r="L14">
            <v>105</v>
          </cell>
          <cell r="M14">
            <v>122</v>
          </cell>
        </row>
        <row r="16">
          <cell r="K16">
            <v>2659</v>
          </cell>
          <cell r="L16">
            <v>2056</v>
          </cell>
          <cell r="M16">
            <v>1936</v>
          </cell>
        </row>
        <row r="17">
          <cell r="K17">
            <v>581</v>
          </cell>
          <cell r="L17">
            <v>439</v>
          </cell>
          <cell r="M17">
            <v>555</v>
          </cell>
        </row>
        <row r="18">
          <cell r="K18">
            <v>292</v>
          </cell>
          <cell r="L18">
            <v>195</v>
          </cell>
          <cell r="M18">
            <v>167</v>
          </cell>
        </row>
        <row r="19">
          <cell r="K19">
            <v>408</v>
          </cell>
          <cell r="L19">
            <v>434</v>
          </cell>
          <cell r="M19">
            <v>287</v>
          </cell>
        </row>
        <row r="20">
          <cell r="K20">
            <v>1378</v>
          </cell>
          <cell r="L20">
            <v>988</v>
          </cell>
          <cell r="M20">
            <v>927</v>
          </cell>
        </row>
        <row r="22">
          <cell r="K22">
            <v>215</v>
          </cell>
          <cell r="L22">
            <v>265</v>
          </cell>
          <cell r="M22">
            <v>385</v>
          </cell>
        </row>
        <row r="25">
          <cell r="M25">
            <v>62173</v>
          </cell>
        </row>
        <row r="27">
          <cell r="M27">
            <v>36000</v>
          </cell>
        </row>
        <row r="28">
          <cell r="M28">
            <v>3712</v>
          </cell>
        </row>
        <row r="29">
          <cell r="M29">
            <v>2285</v>
          </cell>
        </row>
        <row r="30">
          <cell r="M30">
            <v>11874</v>
          </cell>
        </row>
        <row r="31">
          <cell r="M31">
            <v>4910</v>
          </cell>
        </row>
        <row r="32">
          <cell r="M32">
            <v>1877</v>
          </cell>
        </row>
        <row r="33">
          <cell r="M33">
            <v>1283</v>
          </cell>
        </row>
        <row r="34">
          <cell r="M34">
            <v>8468</v>
          </cell>
        </row>
        <row r="35">
          <cell r="M35">
            <v>1591</v>
          </cell>
        </row>
        <row r="37">
          <cell r="M37">
            <v>23310</v>
          </cell>
        </row>
        <row r="38">
          <cell r="M38">
            <v>5001</v>
          </cell>
        </row>
        <row r="39">
          <cell r="M39">
            <v>2421</v>
          </cell>
        </row>
        <row r="40">
          <cell r="M40">
            <v>3488</v>
          </cell>
        </row>
        <row r="41">
          <cell r="M41">
            <v>12400</v>
          </cell>
        </row>
        <row r="43">
          <cell r="M43">
            <v>2863</v>
          </cell>
        </row>
      </sheetData>
      <sheetData sheetId="2">
        <row r="4">
          <cell r="M4">
            <v>382</v>
          </cell>
        </row>
      </sheetData>
      <sheetData sheetId="3">
        <row r="4">
          <cell r="M4">
            <v>2293</v>
          </cell>
        </row>
      </sheetData>
      <sheetData sheetId="4">
        <row r="4">
          <cell r="M4">
            <v>1683</v>
          </cell>
        </row>
      </sheetData>
      <sheetData sheetId="5">
        <row r="4">
          <cell r="M4">
            <v>1205</v>
          </cell>
        </row>
      </sheetData>
      <sheetData sheetId="6">
        <row r="4">
          <cell r="K4">
            <v>5601</v>
          </cell>
          <cell r="L4">
            <v>4873</v>
          </cell>
          <cell r="M4">
            <v>4234</v>
          </cell>
        </row>
        <row r="6">
          <cell r="K6">
            <v>3234</v>
          </cell>
          <cell r="L6">
            <v>2834</v>
          </cell>
          <cell r="M6">
            <v>2436</v>
          </cell>
        </row>
        <row r="7">
          <cell r="K7">
            <v>373</v>
          </cell>
          <cell r="L7">
            <v>280</v>
          </cell>
          <cell r="M7">
            <v>260</v>
          </cell>
        </row>
        <row r="8">
          <cell r="K8">
            <v>194</v>
          </cell>
          <cell r="L8">
            <v>188</v>
          </cell>
          <cell r="M8">
            <v>149</v>
          </cell>
        </row>
        <row r="9">
          <cell r="K9">
            <v>1031</v>
          </cell>
          <cell r="L9">
            <v>894</v>
          </cell>
          <cell r="M9">
            <v>773</v>
          </cell>
        </row>
        <row r="10">
          <cell r="K10">
            <v>397</v>
          </cell>
          <cell r="L10">
            <v>341</v>
          </cell>
          <cell r="M10">
            <v>320</v>
          </cell>
        </row>
        <row r="11">
          <cell r="K11">
            <v>206</v>
          </cell>
          <cell r="L11">
            <v>159</v>
          </cell>
          <cell r="M11">
            <v>134</v>
          </cell>
        </row>
        <row r="12">
          <cell r="K12">
            <v>126</v>
          </cell>
          <cell r="L12">
            <v>117</v>
          </cell>
          <cell r="M12">
            <v>69</v>
          </cell>
        </row>
        <row r="13">
          <cell r="K13">
            <v>776</v>
          </cell>
          <cell r="L13">
            <v>712</v>
          </cell>
          <cell r="M13">
            <v>608</v>
          </cell>
        </row>
        <row r="14">
          <cell r="K14">
            <v>131</v>
          </cell>
          <cell r="L14">
            <v>143</v>
          </cell>
          <cell r="M14">
            <v>123</v>
          </cell>
        </row>
        <row r="16">
          <cell r="K16">
            <v>2192</v>
          </cell>
          <cell r="L16">
            <v>1896</v>
          </cell>
          <cell r="M16">
            <v>1631</v>
          </cell>
        </row>
        <row r="17">
          <cell r="K17">
            <v>472</v>
          </cell>
          <cell r="L17">
            <v>376</v>
          </cell>
          <cell r="M17">
            <v>357</v>
          </cell>
        </row>
        <row r="18">
          <cell r="K18">
            <v>212</v>
          </cell>
          <cell r="L18">
            <v>227</v>
          </cell>
          <cell r="M18">
            <v>182</v>
          </cell>
        </row>
        <row r="19">
          <cell r="K19">
            <v>273</v>
          </cell>
          <cell r="L19">
            <v>233</v>
          </cell>
          <cell r="M19">
            <v>208</v>
          </cell>
        </row>
        <row r="20">
          <cell r="K20">
            <v>1235</v>
          </cell>
          <cell r="L20">
            <v>1060</v>
          </cell>
          <cell r="M20">
            <v>884</v>
          </cell>
        </row>
        <row r="22">
          <cell r="K22">
            <v>175</v>
          </cell>
          <cell r="L22">
            <v>143</v>
          </cell>
          <cell r="M22">
            <v>167</v>
          </cell>
        </row>
        <row r="25">
          <cell r="M25">
            <v>63488</v>
          </cell>
        </row>
        <row r="27">
          <cell r="M27">
            <v>36914</v>
          </cell>
        </row>
        <row r="28">
          <cell r="M28">
            <v>3737</v>
          </cell>
        </row>
        <row r="29">
          <cell r="M29">
            <v>2296</v>
          </cell>
        </row>
        <row r="30">
          <cell r="M30">
            <v>11766</v>
          </cell>
        </row>
        <row r="31">
          <cell r="M31">
            <v>5023</v>
          </cell>
        </row>
        <row r="32">
          <cell r="M32">
            <v>2037</v>
          </cell>
        </row>
        <row r="33">
          <cell r="M33">
            <v>1325</v>
          </cell>
        </row>
        <row r="34">
          <cell r="M34">
            <v>8947</v>
          </cell>
        </row>
        <row r="35">
          <cell r="M35">
            <v>1783</v>
          </cell>
        </row>
        <row r="37">
          <cell r="M37">
            <v>23896</v>
          </cell>
        </row>
        <row r="38">
          <cell r="M38">
            <v>4932</v>
          </cell>
        </row>
        <row r="39">
          <cell r="M39">
            <v>2478</v>
          </cell>
        </row>
        <row r="40">
          <cell r="M40">
            <v>3501</v>
          </cell>
        </row>
        <row r="41">
          <cell r="M41">
            <v>12985</v>
          </cell>
        </row>
        <row r="43">
          <cell r="M43">
            <v>2678</v>
          </cell>
        </row>
      </sheetData>
      <sheetData sheetId="7">
        <row r="4">
          <cell r="M4">
            <v>2347</v>
          </cell>
        </row>
      </sheetData>
      <sheetData sheetId="8">
        <row r="4">
          <cell r="M4">
            <v>573</v>
          </cell>
        </row>
      </sheetData>
      <sheetData sheetId="9">
        <row r="4">
          <cell r="M4">
            <v>268</v>
          </cell>
        </row>
      </sheetData>
      <sheetData sheetId="10">
        <row r="4">
          <cell r="M4">
            <v>1046</v>
          </cell>
        </row>
      </sheetData>
      <sheetData sheetId="11">
        <row r="4">
          <cell r="M4">
            <v>22269</v>
          </cell>
        </row>
      </sheetData>
      <sheetData sheetId="12">
        <row r="4">
          <cell r="M4">
            <v>10004</v>
          </cell>
        </row>
      </sheetData>
      <sheetData sheetId="13">
        <row r="4">
          <cell r="M4">
            <v>16618</v>
          </cell>
        </row>
      </sheetData>
      <sheetData sheetId="14">
        <row r="4">
          <cell r="M4">
            <v>7475</v>
          </cell>
        </row>
      </sheetData>
      <sheetData sheetId="15">
        <row r="4">
          <cell r="M4">
            <v>18200</v>
          </cell>
        </row>
      </sheetData>
      <sheetData sheetId="16">
        <row r="4">
          <cell r="M4">
            <v>6947</v>
          </cell>
        </row>
      </sheetData>
      <sheetData sheetId="17">
        <row r="4">
          <cell r="M4">
            <v>5071</v>
          </cell>
        </row>
      </sheetData>
      <sheetData sheetId="18">
        <row r="4">
          <cell r="M4">
            <v>4933</v>
          </cell>
        </row>
      </sheetData>
      <sheetData sheetId="19">
        <row r="4">
          <cell r="M4">
            <v>9760</v>
          </cell>
        </row>
      </sheetData>
      <sheetData sheetId="20">
        <row r="4">
          <cell r="M4">
            <v>10656</v>
          </cell>
        </row>
      </sheetData>
      <sheetData sheetId="21">
        <row r="4">
          <cell r="M4">
            <v>4564</v>
          </cell>
        </row>
      </sheetData>
      <sheetData sheetId="22">
        <row r="4">
          <cell r="M4">
            <v>6673</v>
          </cell>
        </row>
      </sheetData>
      <sheetData sheetId="23">
        <row r="4">
          <cell r="M4">
            <v>5381</v>
          </cell>
        </row>
      </sheetData>
      <sheetData sheetId="24">
        <row r="4">
          <cell r="M4">
            <v>16137</v>
          </cell>
        </row>
      </sheetData>
      <sheetData sheetId="25">
        <row r="4">
          <cell r="M4">
            <v>11145</v>
          </cell>
        </row>
      </sheetData>
      <sheetData sheetId="26">
        <row r="4">
          <cell r="M4">
            <v>11869</v>
          </cell>
        </row>
      </sheetData>
      <sheetData sheetId="27">
        <row r="4">
          <cell r="M4">
            <v>4960</v>
          </cell>
        </row>
      </sheetData>
      <sheetData sheetId="28">
        <row r="4">
          <cell r="M4">
            <v>2651</v>
          </cell>
        </row>
      </sheetData>
      <sheetData sheetId="29">
        <row r="4">
          <cell r="M4">
            <v>276</v>
          </cell>
        </row>
      </sheetData>
      <sheetData sheetId="30">
        <row r="4">
          <cell r="M4">
            <v>13482</v>
          </cell>
        </row>
      </sheetData>
      <sheetData sheetId="31">
        <row r="4">
          <cell r="M4">
            <v>7343</v>
          </cell>
        </row>
      </sheetData>
      <sheetData sheetId="32">
        <row r="4">
          <cell r="M4">
            <v>8013</v>
          </cell>
        </row>
      </sheetData>
      <sheetData sheetId="33">
        <row r="4">
          <cell r="M4">
            <v>7008</v>
          </cell>
        </row>
      </sheetData>
      <sheetData sheetId="34">
        <row r="4">
          <cell r="M4">
            <v>11192</v>
          </cell>
        </row>
      </sheetData>
      <sheetData sheetId="35">
        <row r="4">
          <cell r="K4">
            <v>13770</v>
          </cell>
          <cell r="L4">
            <v>14007</v>
          </cell>
        </row>
        <row r="6">
          <cell r="K6">
            <v>7539</v>
          </cell>
          <cell r="L6">
            <v>7589</v>
          </cell>
        </row>
        <row r="7">
          <cell r="K7">
            <v>827</v>
          </cell>
          <cell r="L7">
            <v>839</v>
          </cell>
        </row>
        <row r="8">
          <cell r="K8">
            <v>543</v>
          </cell>
          <cell r="L8">
            <v>515</v>
          </cell>
        </row>
        <row r="9">
          <cell r="K9">
            <v>2375</v>
          </cell>
          <cell r="L9">
            <v>2437</v>
          </cell>
        </row>
        <row r="10">
          <cell r="K10">
            <v>818</v>
          </cell>
          <cell r="L10">
            <v>823</v>
          </cell>
        </row>
        <row r="11">
          <cell r="K11">
            <v>431</v>
          </cell>
          <cell r="L11">
            <v>430</v>
          </cell>
        </row>
        <row r="12">
          <cell r="K12">
            <v>312</v>
          </cell>
          <cell r="L12">
            <v>301</v>
          </cell>
        </row>
        <row r="13">
          <cell r="K13">
            <v>1897</v>
          </cell>
          <cell r="L13">
            <v>1923</v>
          </cell>
        </row>
        <row r="14">
          <cell r="K14">
            <v>336</v>
          </cell>
          <cell r="L14">
            <v>321</v>
          </cell>
        </row>
        <row r="16">
          <cell r="K16">
            <v>5937</v>
          </cell>
          <cell r="L16">
            <v>6046</v>
          </cell>
        </row>
        <row r="17">
          <cell r="K17">
            <v>1303</v>
          </cell>
          <cell r="L17">
            <v>1328</v>
          </cell>
        </row>
        <row r="18">
          <cell r="K18">
            <v>645</v>
          </cell>
          <cell r="L18">
            <v>671</v>
          </cell>
        </row>
        <row r="19">
          <cell r="K19">
            <v>748</v>
          </cell>
          <cell r="L19">
            <v>848</v>
          </cell>
        </row>
        <row r="20">
          <cell r="K20">
            <v>3241</v>
          </cell>
          <cell r="L20">
            <v>3199</v>
          </cell>
        </row>
        <row r="22">
          <cell r="K22">
            <v>294</v>
          </cell>
          <cell r="L22">
            <v>372</v>
          </cell>
        </row>
        <row r="25">
          <cell r="L25">
            <v>14290.90909090909</v>
          </cell>
        </row>
        <row r="27">
          <cell r="L27">
            <v>7880</v>
          </cell>
        </row>
        <row r="28">
          <cell r="L28">
            <v>835.27272727272725</v>
          </cell>
        </row>
        <row r="29">
          <cell r="L29">
            <v>573.27272727272725</v>
          </cell>
        </row>
        <row r="30">
          <cell r="L30">
            <v>2483.5454545454545</v>
          </cell>
        </row>
        <row r="31">
          <cell r="L31">
            <v>912.81818181818187</v>
          </cell>
        </row>
        <row r="32">
          <cell r="L32">
            <v>423.09090909090907</v>
          </cell>
        </row>
        <row r="33">
          <cell r="L33">
            <v>323.45454545454544</v>
          </cell>
        </row>
        <row r="34">
          <cell r="L34">
            <v>1970</v>
          </cell>
        </row>
        <row r="35">
          <cell r="L35">
            <v>358.54545454545456</v>
          </cell>
        </row>
        <row r="37">
          <cell r="L37">
            <v>5994.181818181818</v>
          </cell>
        </row>
        <row r="38">
          <cell r="L38">
            <v>1367.4545454545455</v>
          </cell>
        </row>
        <row r="39">
          <cell r="L39">
            <v>637.81818181818187</v>
          </cell>
        </row>
        <row r="40">
          <cell r="L40">
            <v>779.63636363636363</v>
          </cell>
        </row>
        <row r="41">
          <cell r="L41">
            <v>3209.2727272727275</v>
          </cell>
        </row>
        <row r="43">
          <cell r="L43">
            <v>416.72727272727275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L4">
            <v>47175</v>
          </cell>
          <cell r="M4">
            <v>48353</v>
          </cell>
        </row>
        <row r="6">
          <cell r="L6">
            <v>27725</v>
          </cell>
          <cell r="M6">
            <v>28283</v>
          </cell>
        </row>
        <row r="7">
          <cell r="L7">
            <v>3671</v>
          </cell>
          <cell r="M7">
            <v>3703</v>
          </cell>
        </row>
        <row r="8">
          <cell r="L8">
            <v>1499</v>
          </cell>
          <cell r="M8">
            <v>1503</v>
          </cell>
        </row>
        <row r="9">
          <cell r="L9">
            <v>7864</v>
          </cell>
          <cell r="M9">
            <v>8104</v>
          </cell>
        </row>
        <row r="10">
          <cell r="L10">
            <v>3123</v>
          </cell>
          <cell r="M10">
            <v>3272</v>
          </cell>
        </row>
        <row r="11">
          <cell r="L11">
            <v>2190</v>
          </cell>
          <cell r="M11">
            <v>2229</v>
          </cell>
        </row>
        <row r="12">
          <cell r="L12">
            <v>928</v>
          </cell>
          <cell r="M12">
            <v>954</v>
          </cell>
        </row>
        <row r="13">
          <cell r="L13">
            <v>6931</v>
          </cell>
          <cell r="M13">
            <v>7002</v>
          </cell>
        </row>
        <row r="14">
          <cell r="L14">
            <v>1519</v>
          </cell>
          <cell r="M14">
            <v>1516</v>
          </cell>
        </row>
        <row r="16">
          <cell r="L16">
            <v>18637</v>
          </cell>
          <cell r="M16">
            <v>18987</v>
          </cell>
        </row>
        <row r="17">
          <cell r="L17">
            <v>2832</v>
          </cell>
          <cell r="M17">
            <v>3047</v>
          </cell>
        </row>
        <row r="18">
          <cell r="L18">
            <v>1722</v>
          </cell>
          <cell r="M18">
            <v>1682</v>
          </cell>
        </row>
        <row r="19">
          <cell r="L19">
            <v>2628</v>
          </cell>
          <cell r="M19">
            <v>2677</v>
          </cell>
        </row>
        <row r="20">
          <cell r="L20">
            <v>11455</v>
          </cell>
          <cell r="M20">
            <v>11581</v>
          </cell>
        </row>
        <row r="22">
          <cell r="L22">
            <v>813</v>
          </cell>
          <cell r="M22">
            <v>1083</v>
          </cell>
        </row>
        <row r="25">
          <cell r="M25">
            <v>48709</v>
          </cell>
        </row>
        <row r="27">
          <cell r="M27">
            <v>28572.083333333332</v>
          </cell>
        </row>
        <row r="28">
          <cell r="M28">
            <v>3743.0833333333335</v>
          </cell>
        </row>
        <row r="29">
          <cell r="M29">
            <v>1563.0833333333333</v>
          </cell>
        </row>
        <row r="30">
          <cell r="M30">
            <v>8161.333333333333</v>
          </cell>
        </row>
        <row r="31">
          <cell r="M31">
            <v>3235.0833333333335</v>
          </cell>
        </row>
        <row r="32">
          <cell r="M32">
            <v>2296.9166666666665</v>
          </cell>
        </row>
        <row r="33">
          <cell r="M33">
            <v>944.83333333333337</v>
          </cell>
        </row>
        <row r="34">
          <cell r="M34">
            <v>7146.166666666667</v>
          </cell>
        </row>
        <row r="35">
          <cell r="M35">
            <v>1481.5833333333333</v>
          </cell>
        </row>
        <row r="37">
          <cell r="M37">
            <v>19311</v>
          </cell>
        </row>
        <row r="38">
          <cell r="M38">
            <v>2945.4166666666665</v>
          </cell>
        </row>
        <row r="39">
          <cell r="M39">
            <v>1771.1666666666667</v>
          </cell>
        </row>
        <row r="40">
          <cell r="M40">
            <v>2621.0833333333335</v>
          </cell>
        </row>
        <row r="41">
          <cell r="M41">
            <v>11973.333333333334</v>
          </cell>
        </row>
        <row r="43">
          <cell r="M43">
            <v>825.91666666666663</v>
          </cell>
        </row>
      </sheetData>
      <sheetData sheetId="1">
        <row r="4">
          <cell r="M4">
            <v>5187</v>
          </cell>
        </row>
        <row r="6">
          <cell r="M6">
            <v>2834</v>
          </cell>
        </row>
        <row r="7">
          <cell r="M7">
            <v>255</v>
          </cell>
        </row>
        <row r="8">
          <cell r="M8">
            <v>143</v>
          </cell>
        </row>
        <row r="9">
          <cell r="M9">
            <v>931</v>
          </cell>
        </row>
        <row r="10">
          <cell r="M10">
            <v>465</v>
          </cell>
        </row>
        <row r="11">
          <cell r="M11">
            <v>142</v>
          </cell>
        </row>
        <row r="12">
          <cell r="M12">
            <v>109</v>
          </cell>
        </row>
        <row r="13">
          <cell r="M13">
            <v>687</v>
          </cell>
        </row>
        <row r="14">
          <cell r="M14">
            <v>102</v>
          </cell>
        </row>
        <row r="16">
          <cell r="M16">
            <v>1955</v>
          </cell>
        </row>
        <row r="17">
          <cell r="M17">
            <v>547</v>
          </cell>
        </row>
        <row r="18">
          <cell r="M18">
            <v>168</v>
          </cell>
        </row>
        <row r="19">
          <cell r="M19">
            <v>256</v>
          </cell>
        </row>
        <row r="20">
          <cell r="M20">
            <v>984</v>
          </cell>
        </row>
        <row r="22">
          <cell r="M22">
            <v>398</v>
          </cell>
        </row>
        <row r="25">
          <cell r="M25">
            <v>59662</v>
          </cell>
        </row>
        <row r="27">
          <cell r="M27">
            <v>34554</v>
          </cell>
        </row>
        <row r="28">
          <cell r="M28">
            <v>3432</v>
          </cell>
        </row>
        <row r="29">
          <cell r="M29">
            <v>2209</v>
          </cell>
        </row>
        <row r="30">
          <cell r="M30">
            <v>11278</v>
          </cell>
        </row>
        <row r="31">
          <cell r="M31">
            <v>4627</v>
          </cell>
        </row>
        <row r="32">
          <cell r="M32">
            <v>1840</v>
          </cell>
        </row>
        <row r="33">
          <cell r="M33">
            <v>1334</v>
          </cell>
        </row>
        <row r="34">
          <cell r="M34">
            <v>8179</v>
          </cell>
        </row>
        <row r="35">
          <cell r="M35">
            <v>1655</v>
          </cell>
        </row>
        <row r="37">
          <cell r="M37">
            <v>22693</v>
          </cell>
        </row>
        <row r="38">
          <cell r="M38">
            <v>4764</v>
          </cell>
        </row>
        <row r="39">
          <cell r="M39">
            <v>2411</v>
          </cell>
        </row>
        <row r="40">
          <cell r="M40">
            <v>3404</v>
          </cell>
        </row>
        <row r="41">
          <cell r="M41">
            <v>12114</v>
          </cell>
        </row>
        <row r="43">
          <cell r="M43">
            <v>2415</v>
          </cell>
        </row>
      </sheetData>
      <sheetData sheetId="2">
        <row r="25">
          <cell r="M25">
            <v>7091</v>
          </cell>
        </row>
      </sheetData>
      <sheetData sheetId="3">
        <row r="25">
          <cell r="M25">
            <v>27890</v>
          </cell>
        </row>
      </sheetData>
      <sheetData sheetId="4">
        <row r="25">
          <cell r="M25">
            <v>10305</v>
          </cell>
        </row>
      </sheetData>
      <sheetData sheetId="5">
        <row r="25">
          <cell r="M25">
            <v>14376</v>
          </cell>
        </row>
      </sheetData>
      <sheetData sheetId="6">
        <row r="4">
          <cell r="M4">
            <v>4009</v>
          </cell>
        </row>
        <row r="6">
          <cell r="M6">
            <v>2285</v>
          </cell>
        </row>
        <row r="7">
          <cell r="M7">
            <v>226</v>
          </cell>
        </row>
        <row r="8">
          <cell r="M8">
            <v>142</v>
          </cell>
        </row>
        <row r="9">
          <cell r="M9">
            <v>697</v>
          </cell>
        </row>
        <row r="10">
          <cell r="M10">
            <v>317</v>
          </cell>
        </row>
        <row r="11">
          <cell r="M11">
            <v>104</v>
          </cell>
        </row>
        <row r="12">
          <cell r="M12">
            <v>82</v>
          </cell>
        </row>
        <row r="13">
          <cell r="M13">
            <v>614</v>
          </cell>
        </row>
        <row r="14">
          <cell r="M14">
            <v>103</v>
          </cell>
        </row>
        <row r="16">
          <cell r="M16">
            <v>1607</v>
          </cell>
        </row>
        <row r="17">
          <cell r="M17">
            <v>332</v>
          </cell>
        </row>
        <row r="18">
          <cell r="M18">
            <v>206</v>
          </cell>
        </row>
        <row r="19">
          <cell r="M19">
            <v>210</v>
          </cell>
        </row>
        <row r="20">
          <cell r="M20">
            <v>859</v>
          </cell>
        </row>
        <row r="22">
          <cell r="M22">
            <v>117</v>
          </cell>
        </row>
        <row r="25">
          <cell r="M25">
            <v>64490</v>
          </cell>
        </row>
        <row r="27">
          <cell r="M27">
            <v>37390</v>
          </cell>
        </row>
        <row r="28">
          <cell r="M28">
            <v>3648</v>
          </cell>
        </row>
        <row r="29">
          <cell r="M29">
            <v>2451</v>
          </cell>
        </row>
        <row r="30">
          <cell r="M30">
            <v>12267</v>
          </cell>
        </row>
        <row r="31">
          <cell r="M31">
            <v>4989</v>
          </cell>
        </row>
        <row r="32">
          <cell r="M32">
            <v>2122</v>
          </cell>
        </row>
        <row r="33">
          <cell r="M33">
            <v>1362</v>
          </cell>
        </row>
        <row r="34">
          <cell r="M34">
            <v>8868</v>
          </cell>
        </row>
        <row r="35">
          <cell r="M35">
            <v>1683</v>
          </cell>
        </row>
        <row r="37">
          <cell r="M37">
            <v>25013</v>
          </cell>
        </row>
        <row r="38">
          <cell r="M38">
            <v>5066</v>
          </cell>
        </row>
        <row r="39">
          <cell r="M39">
            <v>2658</v>
          </cell>
        </row>
        <row r="40">
          <cell r="M40">
            <v>3702</v>
          </cell>
        </row>
        <row r="41">
          <cell r="M41">
            <v>13587</v>
          </cell>
        </row>
        <row r="43">
          <cell r="M43">
            <v>2087</v>
          </cell>
        </row>
      </sheetData>
      <sheetData sheetId="7">
        <row r="25">
          <cell r="M25">
            <v>41253</v>
          </cell>
        </row>
      </sheetData>
      <sheetData sheetId="8">
        <row r="25">
          <cell r="M25">
            <v>7364</v>
          </cell>
        </row>
      </sheetData>
      <sheetData sheetId="9">
        <row r="25">
          <cell r="M25">
            <v>3265</v>
          </cell>
        </row>
      </sheetData>
      <sheetData sheetId="10">
        <row r="25">
          <cell r="M25">
            <v>12608</v>
          </cell>
        </row>
      </sheetData>
      <sheetData sheetId="11">
        <row r="4">
          <cell r="M4">
            <v>23501</v>
          </cell>
        </row>
      </sheetData>
      <sheetData sheetId="12">
        <row r="4">
          <cell r="M4">
            <v>9852</v>
          </cell>
        </row>
      </sheetData>
      <sheetData sheetId="13">
        <row r="4">
          <cell r="M4">
            <v>18113</v>
          </cell>
        </row>
      </sheetData>
      <sheetData sheetId="14">
        <row r="4">
          <cell r="M4">
            <v>7501</v>
          </cell>
        </row>
      </sheetData>
      <sheetData sheetId="15">
        <row r="4">
          <cell r="M4">
            <v>20805</v>
          </cell>
        </row>
      </sheetData>
      <sheetData sheetId="16">
        <row r="4">
          <cell r="M4">
            <v>7784</v>
          </cell>
        </row>
      </sheetData>
      <sheetData sheetId="17">
        <row r="4">
          <cell r="M4">
            <v>4929</v>
          </cell>
        </row>
      </sheetData>
      <sheetData sheetId="18">
        <row r="4">
          <cell r="M4">
            <v>4923</v>
          </cell>
        </row>
      </sheetData>
      <sheetData sheetId="19">
        <row r="4">
          <cell r="M4">
            <v>9837</v>
          </cell>
        </row>
      </sheetData>
      <sheetData sheetId="20">
        <row r="4">
          <cell r="M4">
            <v>10551</v>
          </cell>
        </row>
      </sheetData>
      <sheetData sheetId="21">
        <row r="4">
          <cell r="M4">
            <v>4680</v>
          </cell>
        </row>
      </sheetData>
      <sheetData sheetId="22">
        <row r="4">
          <cell r="M4">
            <v>7301</v>
          </cell>
        </row>
      </sheetData>
      <sheetData sheetId="23">
        <row r="4">
          <cell r="M4">
            <v>6132</v>
          </cell>
        </row>
      </sheetData>
      <sheetData sheetId="24">
        <row r="4">
          <cell r="M4">
            <v>16409</v>
          </cell>
        </row>
      </sheetData>
      <sheetData sheetId="25">
        <row r="4">
          <cell r="M4">
            <v>11748</v>
          </cell>
        </row>
      </sheetData>
      <sheetData sheetId="26">
        <row r="4">
          <cell r="M4">
            <v>12037</v>
          </cell>
        </row>
      </sheetData>
      <sheetData sheetId="27">
        <row r="4">
          <cell r="M4">
            <v>5025</v>
          </cell>
        </row>
      </sheetData>
      <sheetData sheetId="28">
        <row r="4">
          <cell r="M4">
            <v>2846</v>
          </cell>
        </row>
      </sheetData>
      <sheetData sheetId="29">
        <row r="4">
          <cell r="M4">
            <v>288</v>
          </cell>
        </row>
      </sheetData>
      <sheetData sheetId="30">
        <row r="4">
          <cell r="M4">
            <v>13417</v>
          </cell>
        </row>
      </sheetData>
      <sheetData sheetId="31">
        <row r="4">
          <cell r="M4">
            <v>6444</v>
          </cell>
        </row>
      </sheetData>
      <sheetData sheetId="32">
        <row r="4">
          <cell r="M4">
            <v>7687</v>
          </cell>
        </row>
      </sheetData>
      <sheetData sheetId="33">
        <row r="4">
          <cell r="M4">
            <v>7362</v>
          </cell>
        </row>
      </sheetData>
      <sheetData sheetId="34">
        <row r="4">
          <cell r="M4">
            <v>13443</v>
          </cell>
        </row>
      </sheetData>
      <sheetData sheetId="35">
        <row r="4">
          <cell r="L4">
            <v>13674</v>
          </cell>
        </row>
        <row r="6">
          <cell r="L6">
            <v>7533</v>
          </cell>
        </row>
        <row r="7">
          <cell r="L7">
            <v>839</v>
          </cell>
        </row>
        <row r="8">
          <cell r="L8">
            <v>517</v>
          </cell>
        </row>
        <row r="9">
          <cell r="L9">
            <v>2341</v>
          </cell>
        </row>
        <row r="10">
          <cell r="L10">
            <v>786</v>
          </cell>
        </row>
        <row r="11">
          <cell r="L11">
            <v>430</v>
          </cell>
        </row>
        <row r="12">
          <cell r="L12">
            <v>342</v>
          </cell>
        </row>
        <row r="13">
          <cell r="L13">
            <v>1918</v>
          </cell>
        </row>
        <row r="14">
          <cell r="L14">
            <v>360</v>
          </cell>
        </row>
        <row r="16">
          <cell r="L16">
            <v>5838</v>
          </cell>
        </row>
        <row r="17">
          <cell r="L17">
            <v>1331</v>
          </cell>
        </row>
        <row r="18">
          <cell r="L18">
            <v>645</v>
          </cell>
        </row>
        <row r="19">
          <cell r="L19">
            <v>801</v>
          </cell>
        </row>
        <row r="20">
          <cell r="L20">
            <v>3061</v>
          </cell>
        </row>
        <row r="22">
          <cell r="L22">
            <v>303</v>
          </cell>
        </row>
        <row r="25">
          <cell r="L25">
            <v>14055.181818181818</v>
          </cell>
        </row>
        <row r="27">
          <cell r="L27">
            <v>7909.545454545455</v>
          </cell>
        </row>
        <row r="28">
          <cell r="L28">
            <v>921.4545454545455</v>
          </cell>
        </row>
        <row r="29">
          <cell r="L29">
            <v>569.81818181818187</v>
          </cell>
        </row>
        <row r="30">
          <cell r="L30">
            <v>2365.6363636363635</v>
          </cell>
        </row>
        <row r="31">
          <cell r="L31">
            <v>862.36363636363637</v>
          </cell>
        </row>
        <row r="32">
          <cell r="L32">
            <v>468.36363636363637</v>
          </cell>
        </row>
        <row r="33">
          <cell r="L33">
            <v>324.36363636363637</v>
          </cell>
        </row>
        <row r="34">
          <cell r="L34">
            <v>2056.181818181818</v>
          </cell>
        </row>
        <row r="35">
          <cell r="L35">
            <v>341.36363636363637</v>
          </cell>
        </row>
        <row r="37">
          <cell r="L37">
            <v>5854.363636363636</v>
          </cell>
        </row>
        <row r="38">
          <cell r="L38">
            <v>1364.7272727272727</v>
          </cell>
        </row>
        <row r="39">
          <cell r="L39">
            <v>620.81818181818187</v>
          </cell>
        </row>
        <row r="40">
          <cell r="L40">
            <v>755.18181818181813</v>
          </cell>
        </row>
        <row r="41">
          <cell r="L41">
            <v>3113.6363636363635</v>
          </cell>
        </row>
        <row r="43">
          <cell r="L43">
            <v>291.27272727272725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
      <sheetName val="PD s sod"/>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M4">
            <v>9778</v>
          </cell>
        </row>
      </sheetData>
      <sheetData sheetId="1"/>
      <sheetData sheetId="2">
        <row r="4">
          <cell r="L4">
            <v>47175</v>
          </cell>
        </row>
      </sheetData>
      <sheetData sheetId="3">
        <row r="4">
          <cell r="M4">
            <v>5187</v>
          </cell>
        </row>
      </sheetData>
      <sheetData sheetId="4">
        <row r="89">
          <cell r="M89">
            <v>7091</v>
          </cell>
        </row>
      </sheetData>
      <sheetData sheetId="5">
        <row r="89">
          <cell r="M89">
            <v>27890</v>
          </cell>
        </row>
      </sheetData>
      <sheetData sheetId="6">
        <row r="89">
          <cell r="M89">
            <v>10305</v>
          </cell>
        </row>
      </sheetData>
      <sheetData sheetId="7">
        <row r="89">
          <cell r="M89">
            <v>14376</v>
          </cell>
        </row>
      </sheetData>
      <sheetData sheetId="8">
        <row r="4">
          <cell r="M4">
            <v>4009</v>
          </cell>
        </row>
      </sheetData>
      <sheetData sheetId="9">
        <row r="89">
          <cell r="M89">
            <v>41253</v>
          </cell>
        </row>
      </sheetData>
      <sheetData sheetId="10">
        <row r="89">
          <cell r="M89">
            <v>7364</v>
          </cell>
        </row>
      </sheetData>
      <sheetData sheetId="11">
        <row r="89">
          <cell r="M89">
            <v>3265</v>
          </cell>
        </row>
      </sheetData>
      <sheetData sheetId="12">
        <row r="89">
          <cell r="M89">
            <v>12608</v>
          </cell>
        </row>
      </sheetData>
      <sheetData sheetId="13">
        <row r="4">
          <cell r="M4">
            <v>23501</v>
          </cell>
        </row>
      </sheetData>
      <sheetData sheetId="14">
        <row r="4">
          <cell r="M4">
            <v>9852</v>
          </cell>
        </row>
      </sheetData>
      <sheetData sheetId="15">
        <row r="4">
          <cell r="M4">
            <v>18113</v>
          </cell>
        </row>
      </sheetData>
      <sheetData sheetId="16">
        <row r="4">
          <cell r="M4">
            <v>7501</v>
          </cell>
        </row>
      </sheetData>
      <sheetData sheetId="17">
        <row r="4">
          <cell r="M4">
            <v>20805</v>
          </cell>
        </row>
      </sheetData>
      <sheetData sheetId="18">
        <row r="4">
          <cell r="M4">
            <v>7784</v>
          </cell>
        </row>
        <row r="6">
          <cell r="M6">
            <v>1221</v>
          </cell>
        </row>
        <row r="14">
          <cell r="M14">
            <v>452</v>
          </cell>
        </row>
        <row r="22">
          <cell r="M22">
            <v>296</v>
          </cell>
        </row>
        <row r="29">
          <cell r="M29">
            <v>1537</v>
          </cell>
        </row>
        <row r="40">
          <cell r="M40">
            <v>778</v>
          </cell>
        </row>
        <row r="47">
          <cell r="M47">
            <v>860</v>
          </cell>
        </row>
        <row r="53">
          <cell r="M53">
            <v>294</v>
          </cell>
        </row>
        <row r="59">
          <cell r="M59">
            <v>481</v>
          </cell>
        </row>
        <row r="65">
          <cell r="M65">
            <v>347</v>
          </cell>
        </row>
        <row r="69">
          <cell r="M69">
            <v>544</v>
          </cell>
        </row>
        <row r="74">
          <cell r="M74">
            <v>244</v>
          </cell>
        </row>
        <row r="80">
          <cell r="M80">
            <v>730</v>
          </cell>
        </row>
      </sheetData>
      <sheetData sheetId="19">
        <row r="4">
          <cell r="M4">
            <v>4929</v>
          </cell>
        </row>
      </sheetData>
      <sheetData sheetId="20">
        <row r="4">
          <cell r="M4">
            <v>4923</v>
          </cell>
        </row>
      </sheetData>
      <sheetData sheetId="21">
        <row r="4">
          <cell r="M4">
            <v>9837</v>
          </cell>
        </row>
      </sheetData>
      <sheetData sheetId="22">
        <row r="4">
          <cell r="M4">
            <v>10551</v>
          </cell>
        </row>
      </sheetData>
      <sheetData sheetId="23">
        <row r="4">
          <cell r="M4">
            <v>4680</v>
          </cell>
        </row>
      </sheetData>
      <sheetData sheetId="24">
        <row r="4">
          <cell r="M4">
            <v>7301</v>
          </cell>
        </row>
      </sheetData>
      <sheetData sheetId="25">
        <row r="4">
          <cell r="M4">
            <v>6132</v>
          </cell>
        </row>
      </sheetData>
      <sheetData sheetId="26">
        <row r="4">
          <cell r="M4">
            <v>16409</v>
          </cell>
        </row>
      </sheetData>
      <sheetData sheetId="27">
        <row r="4">
          <cell r="M4">
            <v>11748</v>
          </cell>
        </row>
      </sheetData>
      <sheetData sheetId="28">
        <row r="4">
          <cell r="M4">
            <v>12037</v>
          </cell>
        </row>
      </sheetData>
      <sheetData sheetId="29">
        <row r="4">
          <cell r="M4">
            <v>5025</v>
          </cell>
        </row>
      </sheetData>
      <sheetData sheetId="30">
        <row r="4">
          <cell r="M4">
            <v>2846</v>
          </cell>
        </row>
      </sheetData>
      <sheetData sheetId="31">
        <row r="4">
          <cell r="M4">
            <v>288</v>
          </cell>
        </row>
      </sheetData>
      <sheetData sheetId="32">
        <row r="4">
          <cell r="M4">
            <v>13417</v>
          </cell>
        </row>
      </sheetData>
      <sheetData sheetId="33">
        <row r="4">
          <cell r="M4">
            <v>6444</v>
          </cell>
        </row>
      </sheetData>
      <sheetData sheetId="34">
        <row r="4">
          <cell r="M4">
            <v>7687</v>
          </cell>
        </row>
      </sheetData>
      <sheetData sheetId="35">
        <row r="4">
          <cell r="M4">
            <v>7362</v>
          </cell>
        </row>
      </sheetData>
      <sheetData sheetId="36">
        <row r="4">
          <cell r="M4">
            <v>13443</v>
          </cell>
        </row>
      </sheetData>
      <sheetData sheetId="37">
        <row r="4">
          <cell r="L4">
            <v>13674</v>
          </cell>
        </row>
      </sheetData>
    </sheetDataSet>
  </externalBook>
</externalLink>
</file>

<file path=xl/theme/theme1.xml><?xml version="1.0" encoding="utf-8"?>
<a:theme xmlns:a="http://schemas.openxmlformats.org/drawingml/2006/main" name="Officeova tema">
  <a:themeElements>
    <a:clrScheme name="zrsz">
      <a:dk1>
        <a:sysClr val="windowText" lastClr="000000"/>
      </a:dk1>
      <a:lt1>
        <a:sysClr val="window" lastClr="FFFFFF"/>
      </a:lt1>
      <a:dk2>
        <a:srgbClr val="1F497D"/>
      </a:dk2>
      <a:lt2>
        <a:srgbClr val="EEECE1"/>
      </a:lt2>
      <a:accent1>
        <a:srgbClr val="339E35"/>
      </a:accent1>
      <a:accent2>
        <a:srgbClr val="262626"/>
      </a:accent2>
      <a:accent3>
        <a:srgbClr val="82C8DC"/>
      </a:accent3>
      <a:accent4>
        <a:srgbClr val="5C5C5C"/>
      </a:accent4>
      <a:accent5>
        <a:srgbClr val="DC8200"/>
      </a:accent5>
      <a:accent6>
        <a:srgbClr val="FA0000"/>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3"/>
  <sheetViews>
    <sheetView showGridLines="0" tabSelected="1" workbookViewId="0">
      <selection activeCell="F20" sqref="F20"/>
    </sheetView>
  </sheetViews>
  <sheetFormatPr defaultColWidth="9.140625" defaultRowHeight="15" x14ac:dyDescent="0.2"/>
  <cols>
    <col min="1" max="1" width="13" style="69" customWidth="1"/>
    <col min="2" max="2" width="60.42578125" style="69" bestFit="1" customWidth="1"/>
    <col min="3" max="16384" width="9.140625" style="69"/>
  </cols>
  <sheetData>
    <row r="1" spans="1:2" ht="5.25" customHeight="1" x14ac:dyDescent="0.2"/>
    <row r="2" spans="1:2" ht="15.75" x14ac:dyDescent="0.25">
      <c r="A2" s="120" t="s">
        <v>153</v>
      </c>
    </row>
    <row r="3" spans="1:2" ht="4.5" customHeight="1" x14ac:dyDescent="0.2">
      <c r="A3" s="249"/>
    </row>
    <row r="4" spans="1:2" x14ac:dyDescent="0.2">
      <c r="A4" s="158" t="s">
        <v>154</v>
      </c>
      <c r="B4" s="9" t="s">
        <v>155</v>
      </c>
    </row>
    <row r="5" spans="1:2" x14ac:dyDescent="0.2">
      <c r="A5" s="158" t="s">
        <v>149</v>
      </c>
      <c r="B5" s="9" t="s">
        <v>156</v>
      </c>
    </row>
    <row r="6" spans="1:2" x14ac:dyDescent="0.2">
      <c r="A6" s="158" t="s">
        <v>157</v>
      </c>
      <c r="B6" s="9" t="s">
        <v>473</v>
      </c>
    </row>
    <row r="7" spans="1:2" x14ac:dyDescent="0.2">
      <c r="A7" s="124" t="s">
        <v>193</v>
      </c>
      <c r="B7" s="9" t="s">
        <v>192</v>
      </c>
    </row>
    <row r="8" spans="1:2" x14ac:dyDescent="0.2">
      <c r="A8" s="124" t="s">
        <v>159</v>
      </c>
      <c r="B8" s="9" t="s">
        <v>158</v>
      </c>
    </row>
    <row r="9" spans="1:2" x14ac:dyDescent="0.2">
      <c r="A9" s="124" t="s">
        <v>161</v>
      </c>
      <c r="B9" s="9" t="s">
        <v>160</v>
      </c>
    </row>
    <row r="10" spans="1:2" x14ac:dyDescent="0.2">
      <c r="A10" s="124" t="s">
        <v>163</v>
      </c>
      <c r="B10" s="9" t="s">
        <v>162</v>
      </c>
    </row>
    <row r="11" spans="1:2" x14ac:dyDescent="0.2">
      <c r="A11" s="124" t="s">
        <v>165</v>
      </c>
      <c r="B11" s="9" t="s">
        <v>164</v>
      </c>
    </row>
    <row r="12" spans="1:2" x14ac:dyDescent="0.2">
      <c r="A12" s="124" t="s">
        <v>167</v>
      </c>
      <c r="B12" s="9" t="s">
        <v>166</v>
      </c>
    </row>
    <row r="13" spans="1:2" x14ac:dyDescent="0.2">
      <c r="A13" s="124" t="s">
        <v>169</v>
      </c>
      <c r="B13" s="9" t="s">
        <v>168</v>
      </c>
    </row>
    <row r="14" spans="1:2" x14ac:dyDescent="0.2">
      <c r="A14" s="124" t="s">
        <v>194</v>
      </c>
      <c r="B14" s="9" t="s">
        <v>170</v>
      </c>
    </row>
    <row r="15" spans="1:2" x14ac:dyDescent="0.2">
      <c r="A15" s="124" t="s">
        <v>195</v>
      </c>
      <c r="B15" s="9" t="s">
        <v>171</v>
      </c>
    </row>
    <row r="16" spans="1:2" x14ac:dyDescent="0.2">
      <c r="A16" s="124" t="s">
        <v>196</v>
      </c>
      <c r="B16" s="9" t="s">
        <v>172</v>
      </c>
    </row>
    <row r="17" spans="1:2" x14ac:dyDescent="0.2">
      <c r="A17" s="158" t="s">
        <v>594</v>
      </c>
      <c r="B17" s="9" t="s">
        <v>223</v>
      </c>
    </row>
    <row r="18" spans="1:2" x14ac:dyDescent="0.2">
      <c r="A18" s="158" t="s">
        <v>224</v>
      </c>
      <c r="B18" s="9" t="s">
        <v>578</v>
      </c>
    </row>
    <row r="19" spans="1:2" x14ac:dyDescent="0.2">
      <c r="A19" s="158" t="s">
        <v>530</v>
      </c>
      <c r="B19" s="9" t="s">
        <v>579</v>
      </c>
    </row>
    <row r="20" spans="1:2" x14ac:dyDescent="0.2">
      <c r="A20" s="158" t="s">
        <v>482</v>
      </c>
      <c r="B20" s="9" t="s">
        <v>580</v>
      </c>
    </row>
    <row r="21" spans="1:2" x14ac:dyDescent="0.2">
      <c r="A21" s="158" t="s">
        <v>225</v>
      </c>
      <c r="B21" s="9" t="s">
        <v>581</v>
      </c>
    </row>
    <row r="22" spans="1:2" x14ac:dyDescent="0.2">
      <c r="A22" s="158" t="s">
        <v>226</v>
      </c>
      <c r="B22" s="121" t="s">
        <v>228</v>
      </c>
    </row>
    <row r="23" spans="1:2" x14ac:dyDescent="0.2">
      <c r="A23" s="158" t="s">
        <v>626</v>
      </c>
      <c r="B23" s="370" t="s">
        <v>627</v>
      </c>
    </row>
    <row r="24" spans="1:2" x14ac:dyDescent="0.2">
      <c r="A24" s="158" t="s">
        <v>227</v>
      </c>
      <c r="B24" s="121" t="s">
        <v>231</v>
      </c>
    </row>
    <row r="25" spans="1:2" x14ac:dyDescent="0.2">
      <c r="A25" s="158" t="s">
        <v>628</v>
      </c>
      <c r="B25" s="370" t="s">
        <v>629</v>
      </c>
    </row>
    <row r="26" spans="1:2" x14ac:dyDescent="0.2">
      <c r="A26" s="158" t="s">
        <v>229</v>
      </c>
      <c r="B26" s="121" t="s">
        <v>232</v>
      </c>
    </row>
    <row r="27" spans="1:2" x14ac:dyDescent="0.2">
      <c r="A27" s="158" t="s">
        <v>630</v>
      </c>
      <c r="B27" s="370" t="s">
        <v>631</v>
      </c>
    </row>
    <row r="28" spans="1:2" x14ac:dyDescent="0.2">
      <c r="A28" s="158" t="s">
        <v>230</v>
      </c>
      <c r="B28" s="121" t="s">
        <v>273</v>
      </c>
    </row>
    <row r="29" spans="1:2" x14ac:dyDescent="0.2">
      <c r="A29" s="158" t="s">
        <v>233</v>
      </c>
      <c r="B29" s="121" t="s">
        <v>234</v>
      </c>
    </row>
    <row r="31" spans="1:2" ht="15.75" x14ac:dyDescent="0.25">
      <c r="A31" s="120" t="s">
        <v>235</v>
      </c>
    </row>
    <row r="32" spans="1:2" ht="4.5" customHeight="1" x14ac:dyDescent="0.2"/>
    <row r="33" spans="1:2" x14ac:dyDescent="0.2">
      <c r="A33" s="124" t="s">
        <v>173</v>
      </c>
      <c r="B33" s="9" t="s">
        <v>192</v>
      </c>
    </row>
    <row r="34" spans="1:2" x14ac:dyDescent="0.2">
      <c r="A34" s="124" t="s">
        <v>238</v>
      </c>
      <c r="B34" s="9" t="s">
        <v>158</v>
      </c>
    </row>
    <row r="35" spans="1:2" x14ac:dyDescent="0.2">
      <c r="A35" s="124" t="s">
        <v>239</v>
      </c>
      <c r="B35" s="9" t="s">
        <v>160</v>
      </c>
    </row>
    <row r="36" spans="1:2" x14ac:dyDescent="0.2">
      <c r="A36" s="124" t="s">
        <v>240</v>
      </c>
      <c r="B36" s="9" t="s">
        <v>162</v>
      </c>
    </row>
    <row r="37" spans="1:2" x14ac:dyDescent="0.2">
      <c r="A37" s="124" t="s">
        <v>241</v>
      </c>
      <c r="B37" s="9" t="s">
        <v>164</v>
      </c>
    </row>
    <row r="38" spans="1:2" x14ac:dyDescent="0.2">
      <c r="A38" s="124" t="s">
        <v>242</v>
      </c>
      <c r="B38" s="9" t="s">
        <v>166</v>
      </c>
    </row>
    <row r="39" spans="1:2" x14ac:dyDescent="0.2">
      <c r="A39" s="124" t="s">
        <v>243</v>
      </c>
      <c r="B39" s="9" t="s">
        <v>168</v>
      </c>
    </row>
    <row r="40" spans="1:2" x14ac:dyDescent="0.2">
      <c r="A40" s="124" t="s">
        <v>244</v>
      </c>
      <c r="B40" s="9" t="s">
        <v>170</v>
      </c>
    </row>
    <row r="41" spans="1:2" x14ac:dyDescent="0.2">
      <c r="A41" s="124" t="s">
        <v>245</v>
      </c>
      <c r="B41" s="9" t="s">
        <v>171</v>
      </c>
    </row>
    <row r="42" spans="1:2" x14ac:dyDescent="0.2">
      <c r="A42" s="124" t="s">
        <v>237</v>
      </c>
      <c r="B42" s="9" t="s">
        <v>172</v>
      </c>
    </row>
    <row r="43" spans="1:2" x14ac:dyDescent="0.2">
      <c r="A43" s="124" t="s">
        <v>236</v>
      </c>
      <c r="B43" s="9" t="s">
        <v>246</v>
      </c>
    </row>
  </sheetData>
  <hyperlinks>
    <hyperlink ref="A7" location="'4'!A1" display="Tabela 4:" xr:uid="{00000000-0004-0000-0000-000000000000}"/>
    <hyperlink ref="A8" location="'5'!A1" display="Tabela 5:" xr:uid="{00000000-0004-0000-0000-000001000000}"/>
    <hyperlink ref="A9" location="'6'!A1" display="Tabela 6:" xr:uid="{00000000-0004-0000-0000-000002000000}"/>
    <hyperlink ref="A10" location="'7'!A1" display="Tabela 7:" xr:uid="{00000000-0004-0000-0000-000003000000}"/>
    <hyperlink ref="A11" location="'8'!A1" display="Tabela 8:" xr:uid="{00000000-0004-0000-0000-000004000000}"/>
    <hyperlink ref="A12" location="'9'!A1" display="Tabela 9:" xr:uid="{00000000-0004-0000-0000-000005000000}"/>
    <hyperlink ref="A13" location="'10'!A1" display="Tabela 10:" xr:uid="{00000000-0004-0000-0000-000006000000}"/>
    <hyperlink ref="A14" location="'11'!A1" display="Tabela 11:" xr:uid="{00000000-0004-0000-0000-000007000000}"/>
    <hyperlink ref="A15" location="'12'!A1" display="Tabela 12:" xr:uid="{00000000-0004-0000-0000-000008000000}"/>
    <hyperlink ref="A16" location="'13'!A1" display="Tabela 13:" xr:uid="{00000000-0004-0000-0000-000009000000}"/>
    <hyperlink ref="A33" location="'4sr'!A1" display="Tabela 4sr:" xr:uid="{00000000-0004-0000-0000-000015000000}"/>
    <hyperlink ref="A34" location="'5sr'!A1" display="Tabela 5sr:" xr:uid="{00000000-0004-0000-0000-000016000000}"/>
    <hyperlink ref="A35" location="'6sr'!A1" display="Tabela 6sr:" xr:uid="{00000000-0004-0000-0000-000017000000}"/>
    <hyperlink ref="A36" location="'7sr'!A1" display="Tabela 7sr:" xr:uid="{00000000-0004-0000-0000-000018000000}"/>
    <hyperlink ref="A37" location="'8sr'!A1" display="Tabela 8sr:" xr:uid="{00000000-0004-0000-0000-000019000000}"/>
    <hyperlink ref="A38" location="'9sr'!A1" display="Tabela 9sr:" xr:uid="{00000000-0004-0000-0000-00001A000000}"/>
    <hyperlink ref="A39" location="'10sr'!A1" display="Tabela 10sr:" xr:uid="{00000000-0004-0000-0000-00001B000000}"/>
    <hyperlink ref="A40" location="'11sr'!A1" display="Tabela 11sr:" xr:uid="{00000000-0004-0000-0000-00001C000000}"/>
    <hyperlink ref="A41" location="'12sr'!A1" display="Tabela 12sr:" xr:uid="{00000000-0004-0000-0000-00001D000000}"/>
    <hyperlink ref="A42" location="'13sr'!A1" display="Tabela 13sr:" xr:uid="{00000000-0004-0000-0000-00001E000000}"/>
    <hyperlink ref="A43" location="'24'!A1" display="Tabela 24:" xr:uid="{00000000-0004-0000-0000-00001F000000}"/>
    <hyperlink ref="A20" location="'17'!A1" display="Tabela 17:" xr:uid="{00000000-0004-0000-0000-000020000000}"/>
    <hyperlink ref="A21" location="'18'!A1" display="Tabela 18:" xr:uid="{00000000-0004-0000-0000-000021000000}"/>
    <hyperlink ref="A18" location="'15'!A1" display="Tabela 15:" xr:uid="{00000000-0004-0000-0000-000022000000}"/>
    <hyperlink ref="A22" location="'19'!A1" display="Tabela 19:" xr:uid="{00000000-0004-0000-0000-000024000000}"/>
    <hyperlink ref="A24" location="'20'!A1" display="Tabela 20:" xr:uid="{00000000-0004-0000-0000-000025000000}"/>
    <hyperlink ref="A26" location="'21'!A1" display="Tabela 21:" xr:uid="{00000000-0004-0000-0000-000026000000}"/>
    <hyperlink ref="A28" location="'22'!A1" display="Tabela 22:" xr:uid="{00000000-0004-0000-0000-000027000000}"/>
    <hyperlink ref="A29" location="'23'!A1" display="Tabela 23:" xr:uid="{00000000-0004-0000-0000-000028000000}"/>
    <hyperlink ref="A17" location="'14'!A1" display="Tabela 14:" xr:uid="{00000000-0004-0000-0000-000029000000}"/>
    <hyperlink ref="A6" location="'3'!A1" display="Tabela 3:" xr:uid="{00000000-0004-0000-0000-00002B000000}"/>
    <hyperlink ref="A4" location="'1'!A1" display="Tabela 1:" xr:uid="{00000000-0004-0000-0000-00002C000000}"/>
    <hyperlink ref="A5" location="'2'!A1" display="Tabela 2:" xr:uid="{00000000-0004-0000-0000-00002D000000}"/>
    <hyperlink ref="A19" location="'16'!A1" display="Tabela 16:" xr:uid="{00000000-0004-0000-0000-00002F000000}"/>
    <hyperlink ref="A23" location="'19a'!A1" display="Tabela 19a:" xr:uid="{446995E4-F886-408A-943D-CDFB282E2BF7}"/>
    <hyperlink ref="A25" location="'20a'!A1" display="Tabela 20a:" xr:uid="{0E154586-7A7C-4CFB-9967-4C4144C4D38A}"/>
    <hyperlink ref="A27" location="'21a'!A1" display="Tabela 21a:" xr:uid="{E9A9FC7F-1952-42D6-9CF2-F68802C8238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2"/>
  <sheetViews>
    <sheetView showGridLines="0" tabSelected="1" workbookViewId="0">
      <selection activeCell="F20" sqref="F20"/>
    </sheetView>
  </sheetViews>
  <sheetFormatPr defaultColWidth="9.140625" defaultRowHeight="15" customHeight="1" x14ac:dyDescent="0.2"/>
  <cols>
    <col min="1" max="1" width="17.710937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186</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49"/>
      <c r="B3" s="312"/>
      <c r="C3" s="313"/>
      <c r="D3" s="314"/>
      <c r="E3" s="312" t="s">
        <v>49</v>
      </c>
      <c r="F3" s="313"/>
      <c r="G3" s="313"/>
      <c r="H3" s="312" t="s">
        <v>47</v>
      </c>
      <c r="I3" s="313"/>
      <c r="J3" s="314"/>
      <c r="K3" s="309" t="s">
        <v>536</v>
      </c>
      <c r="L3" s="306"/>
      <c r="M3" s="310"/>
      <c r="N3" s="306" t="s">
        <v>69</v>
      </c>
      <c r="O3" s="306"/>
      <c r="P3" s="306"/>
    </row>
    <row r="4" spans="1:20" ht="15" customHeight="1" x14ac:dyDescent="0.2">
      <c r="A4" s="245"/>
      <c r="B4" s="307" t="s">
        <v>0</v>
      </c>
      <c r="C4" s="308"/>
      <c r="D4" s="311"/>
      <c r="E4" s="307" t="s">
        <v>50</v>
      </c>
      <c r="F4" s="308"/>
      <c r="G4" s="311"/>
      <c r="H4" s="307" t="s">
        <v>48</v>
      </c>
      <c r="I4" s="308"/>
      <c r="J4" s="311"/>
      <c r="K4" s="307" t="s">
        <v>51</v>
      </c>
      <c r="L4" s="308"/>
      <c r="M4" s="308"/>
      <c r="N4" s="307" t="s">
        <v>70</v>
      </c>
      <c r="O4" s="308"/>
      <c r="P4" s="308"/>
    </row>
    <row r="5" spans="1:20" ht="15" customHeight="1" x14ac:dyDescent="0.2">
      <c r="A5" s="245" t="s">
        <v>67</v>
      </c>
      <c r="B5" s="293"/>
      <c r="C5" s="294"/>
      <c r="D5" s="141" t="str">
        <f>[6]Obdobja!B13</f>
        <v>I-XII 24</v>
      </c>
      <c r="E5" s="293"/>
      <c r="F5" s="294"/>
      <c r="G5" s="141" t="str">
        <f>[6]Obdobja!B13</f>
        <v>I-XII 24</v>
      </c>
      <c r="H5" s="293"/>
      <c r="I5" s="294"/>
      <c r="J5" s="141" t="str">
        <f>[6]Obdobja!B13</f>
        <v>I-XII 24</v>
      </c>
      <c r="K5" s="293"/>
      <c r="L5" s="294"/>
      <c r="M5" s="141" t="str">
        <f>[6]Obdobja!B13</f>
        <v>I-XII 24</v>
      </c>
      <c r="N5" s="293"/>
      <c r="O5" s="294"/>
      <c r="P5" s="141" t="str">
        <f>[6]Obdobja!B13</f>
        <v>I-XII 24</v>
      </c>
    </row>
    <row r="6" spans="1:20" ht="15" customHeight="1" x14ac:dyDescent="0.2">
      <c r="A6" s="246" t="s">
        <v>61</v>
      </c>
      <c r="B6" s="165" t="str">
        <f>[6]Obdobja!B11</f>
        <v>XII 24</v>
      </c>
      <c r="C6" s="166" t="str">
        <f>[6]Obdobja!B13</f>
        <v>I-XII 24</v>
      </c>
      <c r="D6" s="166" t="str">
        <f>[6]Obdobja!C13</f>
        <v>I-XII 23</v>
      </c>
      <c r="E6" s="165" t="str">
        <f>[6]Obdobja!B11</f>
        <v>XII 24</v>
      </c>
      <c r="F6" s="166" t="str">
        <f>[6]Obdobja!B13</f>
        <v>I-XII 24</v>
      </c>
      <c r="G6" s="166" t="str">
        <f>[6]Obdobja!C13</f>
        <v>I-XII 23</v>
      </c>
      <c r="H6" s="165" t="str">
        <f>[6]Obdobja!B11</f>
        <v>XII 24</v>
      </c>
      <c r="I6" s="166" t="str">
        <f>[6]Obdobja!B13</f>
        <v>I-XII 24</v>
      </c>
      <c r="J6" s="166" t="str">
        <f>[6]Obdobja!C13</f>
        <v>I-XII 23</v>
      </c>
      <c r="K6" s="165" t="str">
        <f>[6]Obdobja!B11</f>
        <v>XII 24</v>
      </c>
      <c r="L6" s="166" t="str">
        <f>[6]Obdobja!B13</f>
        <v>I-XII 24</v>
      </c>
      <c r="M6" s="166" t="str">
        <f>[6]Obdobja!C13</f>
        <v>I-XII 23</v>
      </c>
      <c r="N6" s="165" t="str">
        <f>[6]Obdobja!B11</f>
        <v>XII 24</v>
      </c>
      <c r="O6" s="166" t="str">
        <f>[6]Obdobja!B13</f>
        <v>I-XII 24</v>
      </c>
      <c r="P6" s="166" t="str">
        <f>[6]Obdobja!C13</f>
        <v>I-XII 23</v>
      </c>
    </row>
    <row r="7" spans="1:20" ht="15" customHeight="1" x14ac:dyDescent="0.2">
      <c r="A7" s="21" t="s">
        <v>22</v>
      </c>
      <c r="B7" s="22">
        <f>+'[6]6ud'!B7</f>
        <v>5563</v>
      </c>
      <c r="C7" s="23">
        <f>+'[6]6ud'!C7</f>
        <v>62173</v>
      </c>
      <c r="D7" s="103">
        <f>+'[6]6ud'!D7</f>
        <v>104.20870906104389</v>
      </c>
      <c r="E7" s="22">
        <f>+'[6]6ud'!E7</f>
        <v>382</v>
      </c>
      <c r="F7" s="23">
        <f>+'[6]6ud'!F7</f>
        <v>7298</v>
      </c>
      <c r="G7" s="103">
        <f>+'[6]6ud'!G7</f>
        <v>102.91919334367508</v>
      </c>
      <c r="H7" s="22">
        <f>+'[6]6ud'!H7</f>
        <v>2293</v>
      </c>
      <c r="I7" s="23">
        <f>+'[6]6ud'!I7</f>
        <v>26636</v>
      </c>
      <c r="J7" s="103">
        <f>+'[6]6ud'!J7</f>
        <v>95.503764790247402</v>
      </c>
      <c r="K7" s="22">
        <f>+'[6]6ud'!K7</f>
        <v>1683</v>
      </c>
      <c r="L7" s="23">
        <f>+'[6]6ud'!L7</f>
        <v>12784</v>
      </c>
      <c r="M7" s="75">
        <f>+'[6]6ud'!M7</f>
        <v>124.0562833575934</v>
      </c>
      <c r="N7" s="22">
        <f>+'[6]6ud'!N7</f>
        <v>1205</v>
      </c>
      <c r="O7" s="23">
        <f>+'[6]6ud'!O7</f>
        <v>15455</v>
      </c>
      <c r="P7" s="75">
        <f>+'[6]6ud'!P7</f>
        <v>107.50556483027268</v>
      </c>
    </row>
    <row r="8" spans="1:20" ht="12.75" customHeight="1" x14ac:dyDescent="0.2">
      <c r="A8" s="11"/>
      <c r="B8" s="15"/>
      <c r="C8" s="16"/>
      <c r="D8" s="104"/>
      <c r="E8" s="15"/>
      <c r="F8" s="16"/>
      <c r="G8" s="104"/>
      <c r="H8" s="15"/>
      <c r="I8" s="16"/>
      <c r="J8" s="104"/>
      <c r="K8" s="15"/>
      <c r="L8" s="16"/>
      <c r="M8" s="78"/>
      <c r="N8" s="15"/>
      <c r="O8" s="16"/>
      <c r="P8" s="78"/>
    </row>
    <row r="9" spans="1:20" ht="15" customHeight="1" x14ac:dyDescent="0.2">
      <c r="A9" s="18" t="s">
        <v>23</v>
      </c>
      <c r="B9" s="12">
        <f>+'[6]6ud'!B9</f>
        <v>639</v>
      </c>
      <c r="C9" s="13">
        <f>+'[6]6ud'!C9</f>
        <v>6770</v>
      </c>
      <c r="D9" s="105">
        <f>+'[6]6ud'!D9</f>
        <v>108.35467349551857</v>
      </c>
      <c r="E9" s="12">
        <f>+'[6]6ud'!E9</f>
        <v>27</v>
      </c>
      <c r="F9" s="13">
        <f>+'[6]6ud'!F9</f>
        <v>792</v>
      </c>
      <c r="G9" s="105">
        <f>+'[6]6ud'!G9</f>
        <v>105.03978779840848</v>
      </c>
      <c r="H9" s="12">
        <f>+'[6]6ud'!H9</f>
        <v>284</v>
      </c>
      <c r="I9" s="13">
        <f>+'[6]6ud'!I9</f>
        <v>3056</v>
      </c>
      <c r="J9" s="111">
        <f>+'[6]6ud'!J9</f>
        <v>96.800760215394362</v>
      </c>
      <c r="K9" s="12">
        <f>+'[6]6ud'!K9</f>
        <v>181</v>
      </c>
      <c r="L9" s="13">
        <f>+'[6]6ud'!L9</f>
        <v>1276</v>
      </c>
      <c r="M9" s="81">
        <f>+'[6]6ud'!M9</f>
        <v>156.18115055079559</v>
      </c>
      <c r="N9" s="12">
        <f>+'[6]6ud'!N9</f>
        <v>147</v>
      </c>
      <c r="O9" s="13">
        <f>+'[6]6ud'!O9</f>
        <v>1646</v>
      </c>
      <c r="P9" s="81">
        <f>+'[6]6ud'!P9</f>
        <v>108.28947368421053</v>
      </c>
    </row>
    <row r="10" spans="1:20" ht="15" customHeight="1" x14ac:dyDescent="0.2">
      <c r="A10" s="18" t="s">
        <v>24</v>
      </c>
      <c r="B10" s="12">
        <f>+'[6]6ud'!B17</f>
        <v>396</v>
      </c>
      <c r="C10" s="13">
        <f>+'[6]6ud'!C17</f>
        <v>4588</v>
      </c>
      <c r="D10" s="105">
        <f>+'[6]6ud'!D17</f>
        <v>101.57183971662609</v>
      </c>
      <c r="E10" s="12">
        <f>+'[6]6ud'!E17</f>
        <v>30</v>
      </c>
      <c r="F10" s="13">
        <f>+'[6]6ud'!F17</f>
        <v>440</v>
      </c>
      <c r="G10" s="105">
        <f>+'[6]6ud'!G17</f>
        <v>98.654708520179369</v>
      </c>
      <c r="H10" s="12">
        <f>+'[6]6ud'!H17</f>
        <v>210</v>
      </c>
      <c r="I10" s="13">
        <f>+'[6]6ud'!I17</f>
        <v>2275</v>
      </c>
      <c r="J10" s="105">
        <f>+'[6]6ud'!J17</f>
        <v>99.824484422992541</v>
      </c>
      <c r="K10" s="12">
        <f>+'[6]6ud'!K17</f>
        <v>65</v>
      </c>
      <c r="L10" s="13">
        <f>+'[6]6ud'!L17</f>
        <v>747</v>
      </c>
      <c r="M10" s="81">
        <f>+'[6]6ud'!M17</f>
        <v>113.18181818181819</v>
      </c>
      <c r="N10" s="12">
        <f>+'[6]6ud'!N17</f>
        <v>91</v>
      </c>
      <c r="O10" s="13">
        <f>+'[6]6ud'!O17</f>
        <v>1126</v>
      </c>
      <c r="P10" s="81">
        <f>+'[6]6ud'!P17</f>
        <v>99.46996466431095</v>
      </c>
      <c r="S10" s="7"/>
      <c r="T10" s="8"/>
    </row>
    <row r="11" spans="1:20" ht="15" customHeight="1" x14ac:dyDescent="0.2">
      <c r="A11" s="18" t="s">
        <v>25</v>
      </c>
      <c r="B11" s="12">
        <f>+'[6]6ud'!B25</f>
        <v>595</v>
      </c>
      <c r="C11" s="13">
        <f>+'[6]6ud'!C25</f>
        <v>5182</v>
      </c>
      <c r="D11" s="105">
        <f>+'[6]6ud'!D25</f>
        <v>104.07712392046595</v>
      </c>
      <c r="E11" s="12">
        <f>+'[6]6ud'!E25</f>
        <v>20</v>
      </c>
      <c r="F11" s="13">
        <f>+'[6]6ud'!F25</f>
        <v>506</v>
      </c>
      <c r="G11" s="105">
        <f>+'[6]6ud'!G25</f>
        <v>110.239651416122</v>
      </c>
      <c r="H11" s="12">
        <f>+'[6]6ud'!H25</f>
        <v>215</v>
      </c>
      <c r="I11" s="13">
        <f>+'[6]6ud'!I25</f>
        <v>2083</v>
      </c>
      <c r="J11" s="105">
        <f>+'[6]6ud'!J25</f>
        <v>94.595821980018172</v>
      </c>
      <c r="K11" s="12">
        <f>+'[6]6ud'!K25</f>
        <v>242</v>
      </c>
      <c r="L11" s="13">
        <f>+'[6]6ud'!L25</f>
        <v>1146</v>
      </c>
      <c r="M11" s="81">
        <f>+'[6]6ud'!M25</f>
        <v>108.21529745042493</v>
      </c>
      <c r="N11" s="12">
        <f>+'[6]6ud'!N25</f>
        <v>118</v>
      </c>
      <c r="O11" s="13">
        <f>+'[6]6ud'!O25</f>
        <v>1447</v>
      </c>
      <c r="P11" s="81">
        <f>+'[6]6ud'!P25</f>
        <v>114.93248610007942</v>
      </c>
      <c r="S11" s="7"/>
      <c r="T11" s="8"/>
    </row>
    <row r="12" spans="1:20" ht="15" customHeight="1" x14ac:dyDescent="0.2">
      <c r="A12" s="18" t="s">
        <v>26</v>
      </c>
      <c r="B12" s="12">
        <f>+'[6]6ud'!B32</f>
        <v>1150</v>
      </c>
      <c r="C12" s="13">
        <f>+'[6]6ud'!C32</f>
        <v>15343</v>
      </c>
      <c r="D12" s="105">
        <f>+'[6]6ud'!D32</f>
        <v>104.36704986055369</v>
      </c>
      <c r="E12" s="12">
        <f>+'[6]6ud'!E32</f>
        <v>107</v>
      </c>
      <c r="F12" s="13">
        <f>+'[6]6ud'!F32</f>
        <v>1974</v>
      </c>
      <c r="G12" s="105">
        <f>+'[6]6ud'!G32</f>
        <v>104.11392405063292</v>
      </c>
      <c r="H12" s="12">
        <f>+'[6]6ud'!H32</f>
        <v>450</v>
      </c>
      <c r="I12" s="13">
        <f>+'[6]6ud'!I32</f>
        <v>6165</v>
      </c>
      <c r="J12" s="105">
        <f>+'[6]6ud'!J32</f>
        <v>99.099823179553127</v>
      </c>
      <c r="K12" s="12">
        <f>+'[6]6ud'!K32</f>
        <v>276</v>
      </c>
      <c r="L12" s="13">
        <f>+'[6]6ud'!L32</f>
        <v>2995</v>
      </c>
      <c r="M12" s="81">
        <f>+'[6]6ud'!M32</f>
        <v>106.3187788427405</v>
      </c>
      <c r="N12" s="12">
        <f>+'[6]6ud'!N32</f>
        <v>317</v>
      </c>
      <c r="O12" s="13">
        <f>+'[6]6ud'!O32</f>
        <v>4209</v>
      </c>
      <c r="P12" s="81">
        <f>+'[6]6ud'!P32</f>
        <v>111.73347491372445</v>
      </c>
      <c r="S12" s="7"/>
      <c r="T12" s="8"/>
    </row>
    <row r="13" spans="1:20" ht="15" customHeight="1" x14ac:dyDescent="0.2">
      <c r="A13" s="18" t="s">
        <v>27</v>
      </c>
      <c r="B13" s="12">
        <f>+'[6]6ud'!B43</f>
        <v>951</v>
      </c>
      <c r="C13" s="13">
        <f>+'[6]6ud'!C43</f>
        <v>9668</v>
      </c>
      <c r="D13" s="105">
        <f>+'[6]6ud'!D43</f>
        <v>105.18985964530518</v>
      </c>
      <c r="E13" s="12">
        <f>+'[6]6ud'!E43</f>
        <v>69</v>
      </c>
      <c r="F13" s="13">
        <f>+'[6]6ud'!F43</f>
        <v>1084</v>
      </c>
      <c r="G13" s="105">
        <f>+'[6]6ud'!G43</f>
        <v>101.8796992481203</v>
      </c>
      <c r="H13" s="12">
        <f>+'[6]6ud'!H43</f>
        <v>338</v>
      </c>
      <c r="I13" s="13">
        <f>+'[6]6ud'!I43</f>
        <v>3983</v>
      </c>
      <c r="J13" s="105">
        <f>+'[6]6ud'!J43</f>
        <v>90.749601275917072</v>
      </c>
      <c r="K13" s="12">
        <f>+'[6]6ud'!K43</f>
        <v>353</v>
      </c>
      <c r="L13" s="13">
        <f>+'[6]6ud'!L43</f>
        <v>2486</v>
      </c>
      <c r="M13" s="81">
        <f>+'[6]6ud'!M43</f>
        <v>142.30108757870636</v>
      </c>
      <c r="N13" s="12">
        <f>+'[6]6ud'!N43</f>
        <v>191</v>
      </c>
      <c r="O13" s="13">
        <f>+'[6]6ud'!O43</f>
        <v>2115</v>
      </c>
      <c r="P13" s="81">
        <f>+'[6]6ud'!P43</f>
        <v>106.22802611752888</v>
      </c>
      <c r="S13" s="7"/>
      <c r="T13" s="8"/>
    </row>
    <row r="14" spans="1:20" ht="15" customHeight="1" x14ac:dyDescent="0.2">
      <c r="A14" s="18" t="s">
        <v>28</v>
      </c>
      <c r="B14" s="12">
        <f>+'[6]6ud'!B50</f>
        <v>520</v>
      </c>
      <c r="C14" s="13">
        <f>+'[6]6ud'!C50</f>
        <v>4902</v>
      </c>
      <c r="D14" s="105">
        <f>+'[6]6ud'!D50</f>
        <v>106.96050621863409</v>
      </c>
      <c r="E14" s="12">
        <f>+'[6]6ud'!E50</f>
        <v>26</v>
      </c>
      <c r="F14" s="13">
        <f>+'[6]6ud'!F50</f>
        <v>492</v>
      </c>
      <c r="G14" s="105">
        <f>+'[6]6ud'!G50</f>
        <v>103.14465408805032</v>
      </c>
      <c r="H14" s="12">
        <f>+'[6]6ud'!H50</f>
        <v>226</v>
      </c>
      <c r="I14" s="13">
        <f>+'[6]6ud'!I50</f>
        <v>1901</v>
      </c>
      <c r="J14" s="105">
        <f>+'[6]6ud'!J50</f>
        <v>100.74191838897721</v>
      </c>
      <c r="K14" s="12">
        <f>+'[6]6ud'!K50</f>
        <v>175</v>
      </c>
      <c r="L14" s="13">
        <f>+'[6]6ud'!L50</f>
        <v>1049</v>
      </c>
      <c r="M14" s="81">
        <f>+'[6]6ud'!M50</f>
        <v>123.70283018867924</v>
      </c>
      <c r="N14" s="12">
        <f>+'[6]6ud'!N50</f>
        <v>93</v>
      </c>
      <c r="O14" s="13">
        <f>+'[6]6ud'!O50</f>
        <v>1460</v>
      </c>
      <c r="P14" s="81">
        <f>+'[6]6ud'!P50</f>
        <v>106.49161196207149</v>
      </c>
      <c r="S14" s="7"/>
      <c r="T14" s="8"/>
    </row>
    <row r="15" spans="1:20" ht="15" customHeight="1" x14ac:dyDescent="0.2">
      <c r="A15" s="18" t="s">
        <v>29</v>
      </c>
      <c r="B15" s="12">
        <f>+'[6]6ud'!B56</f>
        <v>165</v>
      </c>
      <c r="C15" s="13">
        <f>+'[6]6ud'!C56</f>
        <v>2369</v>
      </c>
      <c r="D15" s="105">
        <f>+'[6]6ud'!D56</f>
        <v>100.679983000425</v>
      </c>
      <c r="E15" s="12">
        <f>+'[6]6ud'!E56</f>
        <v>11</v>
      </c>
      <c r="F15" s="13">
        <f>+'[6]6ud'!F56</f>
        <v>232</v>
      </c>
      <c r="G15" s="105">
        <f>+'[6]6ud'!G56</f>
        <v>84.981684981684978</v>
      </c>
      <c r="H15" s="12">
        <f>+'[6]6ud'!H56</f>
        <v>77</v>
      </c>
      <c r="I15" s="13">
        <f>+'[6]6ud'!I56</f>
        <v>1106</v>
      </c>
      <c r="J15" s="105">
        <f>+'[6]6ud'!J56</f>
        <v>95.592048401037161</v>
      </c>
      <c r="K15" s="12">
        <f>+'[6]6ud'!K56</f>
        <v>46</v>
      </c>
      <c r="L15" s="13">
        <f>+'[6]6ud'!L56</f>
        <v>479</v>
      </c>
      <c r="M15" s="81">
        <f>+'[6]6ud'!M56</f>
        <v>125.39267015706805</v>
      </c>
      <c r="N15" s="12">
        <f>+'[6]6ud'!N56</f>
        <v>31</v>
      </c>
      <c r="O15" s="13">
        <f>+'[6]6ud'!O56</f>
        <v>552</v>
      </c>
      <c r="P15" s="81">
        <f>+'[6]6ud'!P56</f>
        <v>102.03327171903882</v>
      </c>
      <c r="S15" s="7"/>
      <c r="T15" s="8"/>
    </row>
    <row r="16" spans="1:20" ht="15" customHeight="1" x14ac:dyDescent="0.2">
      <c r="A16" s="18" t="s">
        <v>30</v>
      </c>
      <c r="B16" s="12">
        <f>+'[6]6ud'!B62</f>
        <v>201</v>
      </c>
      <c r="C16" s="13">
        <f>+'[6]6ud'!C62</f>
        <v>2621</v>
      </c>
      <c r="D16" s="105">
        <f>+'[6]6ud'!D62</f>
        <v>103.92545598731166</v>
      </c>
      <c r="E16" s="12">
        <f>+'[6]6ud'!E62</f>
        <v>34</v>
      </c>
      <c r="F16" s="13">
        <f>+'[6]6ud'!F62</f>
        <v>485</v>
      </c>
      <c r="G16" s="105">
        <f>+'[6]6ud'!G62</f>
        <v>102.53699788583511</v>
      </c>
      <c r="H16" s="12">
        <f>+'[6]6ud'!H62</f>
        <v>70</v>
      </c>
      <c r="I16" s="13">
        <f>+'[6]6ud'!I62</f>
        <v>1109</v>
      </c>
      <c r="J16" s="105">
        <f>+'[6]6ud'!J62</f>
        <v>94.867408041060742</v>
      </c>
      <c r="K16" s="12">
        <f>+'[6]6ud'!K62</f>
        <v>57</v>
      </c>
      <c r="L16" s="13">
        <f>+'[6]6ud'!L62</f>
        <v>495</v>
      </c>
      <c r="M16" s="81">
        <f>+'[6]6ud'!M62</f>
        <v>139.43661971830986</v>
      </c>
      <c r="N16" s="12">
        <f>+'[6]6ud'!N62</f>
        <v>40</v>
      </c>
      <c r="O16" s="13">
        <f>+'[6]6ud'!O62</f>
        <v>532</v>
      </c>
      <c r="P16" s="81">
        <f>+'[6]6ud'!P62</f>
        <v>101.33333333333334</v>
      </c>
      <c r="S16" s="7"/>
      <c r="T16" s="8"/>
    </row>
    <row r="17" spans="1:20" ht="15" customHeight="1" x14ac:dyDescent="0.2">
      <c r="A17" s="18" t="s">
        <v>31</v>
      </c>
      <c r="B17" s="12">
        <f>+'[6]6ud'!B68</f>
        <v>251</v>
      </c>
      <c r="C17" s="13">
        <f>+'[6]6ud'!C68</f>
        <v>3052</v>
      </c>
      <c r="D17" s="105">
        <f>+'[6]6ud'!D68</f>
        <v>109.50843200574094</v>
      </c>
      <c r="E17" s="12">
        <f>+'[6]6ud'!E68</f>
        <v>12</v>
      </c>
      <c r="F17" s="13">
        <f>+'[6]6ud'!F68</f>
        <v>328</v>
      </c>
      <c r="G17" s="105">
        <f>+'[6]6ud'!G68</f>
        <v>108.6092715231788</v>
      </c>
      <c r="H17" s="12">
        <f>+'[6]6ud'!H68</f>
        <v>132</v>
      </c>
      <c r="I17" s="13">
        <f>+'[6]6ud'!I68</f>
        <v>1615</v>
      </c>
      <c r="J17" s="105">
        <f>+'[6]6ud'!J68</f>
        <v>99.201474201474198</v>
      </c>
      <c r="K17" s="12">
        <f>+'[6]6ud'!K68</f>
        <v>63</v>
      </c>
      <c r="L17" s="13">
        <f>+'[6]6ud'!L68</f>
        <v>562</v>
      </c>
      <c r="M17" s="81">
        <f>+'[6]6ud'!M68</f>
        <v>157.42296918767508</v>
      </c>
      <c r="N17" s="12">
        <f>+'[6]6ud'!N68</f>
        <v>44</v>
      </c>
      <c r="O17" s="13">
        <f>+'[6]6ud'!O68</f>
        <v>547</v>
      </c>
      <c r="P17" s="81">
        <f>+'[6]6ud'!P68</f>
        <v>109.4</v>
      </c>
      <c r="S17" s="7"/>
      <c r="T17" s="8"/>
    </row>
    <row r="18" spans="1:20" ht="15" customHeight="1" x14ac:dyDescent="0.2">
      <c r="A18" s="18" t="s">
        <v>32</v>
      </c>
      <c r="B18" s="12">
        <f>+'[6]6ud'!B72</f>
        <v>198</v>
      </c>
      <c r="C18" s="13">
        <f>+'[6]6ud'!C72</f>
        <v>1853</v>
      </c>
      <c r="D18" s="105">
        <f>+'[6]6ud'!D72</f>
        <v>101.92519251925192</v>
      </c>
      <c r="E18" s="12">
        <f>+'[6]6ud'!E72</f>
        <v>17</v>
      </c>
      <c r="F18" s="13">
        <f>+'[6]6ud'!F72</f>
        <v>258</v>
      </c>
      <c r="G18" s="105">
        <f>+'[6]6ud'!G72</f>
        <v>90.845070422535215</v>
      </c>
      <c r="H18" s="12">
        <f>+'[6]6ud'!H72</f>
        <v>91</v>
      </c>
      <c r="I18" s="13">
        <f>+'[6]6ud'!I72</f>
        <v>891</v>
      </c>
      <c r="J18" s="105">
        <f>+'[6]6ud'!J72</f>
        <v>95.498392282958207</v>
      </c>
      <c r="K18" s="12">
        <f>+'[6]6ud'!K72</f>
        <v>55</v>
      </c>
      <c r="L18" s="13">
        <f>+'[6]6ud'!L72</f>
        <v>272</v>
      </c>
      <c r="M18" s="81">
        <f>+'[6]6ud'!M72</f>
        <v>123.07692307692308</v>
      </c>
      <c r="N18" s="12">
        <f>+'[6]6ud'!N72</f>
        <v>35</v>
      </c>
      <c r="O18" s="13">
        <f>+'[6]6ud'!O72</f>
        <v>432</v>
      </c>
      <c r="P18" s="81">
        <f>+'[6]6ud'!P72</f>
        <v>113.68421052631578</v>
      </c>
      <c r="S18" s="7"/>
      <c r="T18" s="8"/>
    </row>
    <row r="19" spans="1:20" ht="15" customHeight="1" x14ac:dyDescent="0.2">
      <c r="A19" s="18" t="s">
        <v>33</v>
      </c>
      <c r="B19" s="12">
        <f>+'[6]6ud'!B77</f>
        <v>122</v>
      </c>
      <c r="C19" s="13">
        <f>+'[6]6ud'!C77</f>
        <v>1666</v>
      </c>
      <c r="D19" s="105">
        <f>+'[6]6ud'!D77</f>
        <v>95.692130959218829</v>
      </c>
      <c r="E19" s="12">
        <f>+'[6]6ud'!E77</f>
        <v>9</v>
      </c>
      <c r="F19" s="13">
        <f>+'[6]6ud'!F77</f>
        <v>225</v>
      </c>
      <c r="G19" s="105">
        <f>+'[6]6ud'!G77</f>
        <v>103.68663594470047</v>
      </c>
      <c r="H19" s="12">
        <f>+'[6]6ud'!H77</f>
        <v>52</v>
      </c>
      <c r="I19" s="13">
        <f>+'[6]6ud'!I77</f>
        <v>675</v>
      </c>
      <c r="J19" s="105">
        <f>+'[6]6ud'!J77</f>
        <v>79.787234042553195</v>
      </c>
      <c r="K19" s="12">
        <f>+'[6]6ud'!K77</f>
        <v>25</v>
      </c>
      <c r="L19" s="13">
        <f>+'[6]6ud'!L77</f>
        <v>265</v>
      </c>
      <c r="M19" s="81">
        <f>+'[6]6ud'!M77</f>
        <v>124.4131455399061</v>
      </c>
      <c r="N19" s="12">
        <f>+'[6]6ud'!N77</f>
        <v>36</v>
      </c>
      <c r="O19" s="13">
        <f>+'[6]6ud'!O77</f>
        <v>501</v>
      </c>
      <c r="P19" s="81">
        <f>+'[6]6ud'!P77</f>
        <v>107.74193548387096</v>
      </c>
      <c r="S19" s="7"/>
      <c r="T19" s="8"/>
    </row>
    <row r="20" spans="1:20" ht="15" customHeight="1" x14ac:dyDescent="0.2">
      <c r="A20" s="25" t="s">
        <v>34</v>
      </c>
      <c r="B20" s="26">
        <f>+'[6]6ud'!B83</f>
        <v>375</v>
      </c>
      <c r="C20" s="27">
        <f>+'[6]6ud'!C83</f>
        <v>4159</v>
      </c>
      <c r="D20" s="106">
        <f>+'[6]6ud'!D83</f>
        <v>98.507816200852673</v>
      </c>
      <c r="E20" s="26">
        <f>+'[6]6ud'!E83</f>
        <v>20</v>
      </c>
      <c r="F20" s="27">
        <f>+'[6]6ud'!F83</f>
        <v>482</v>
      </c>
      <c r="G20" s="106">
        <f>+'[6]6ud'!G83</f>
        <v>108.07174887892377</v>
      </c>
      <c r="H20" s="26">
        <f>+'[6]6ud'!H83</f>
        <v>148</v>
      </c>
      <c r="I20" s="27">
        <f>+'[6]6ud'!I83</f>
        <v>1777</v>
      </c>
      <c r="J20" s="106">
        <f>+'[6]6ud'!J83</f>
        <v>87.883283877349157</v>
      </c>
      <c r="K20" s="26">
        <f>+'[6]6ud'!K83</f>
        <v>145</v>
      </c>
      <c r="L20" s="27">
        <f>+'[6]6ud'!L83</f>
        <v>1012</v>
      </c>
      <c r="M20" s="83">
        <f>+'[6]6ud'!M83</f>
        <v>122.07478890229191</v>
      </c>
      <c r="N20" s="26">
        <f>+'[6]6ud'!N83</f>
        <v>62</v>
      </c>
      <c r="O20" s="27">
        <f>+'[6]6ud'!O83</f>
        <v>888</v>
      </c>
      <c r="P20" s="83">
        <f>+'[6]6ud'!P83</f>
        <v>96</v>
      </c>
      <c r="S20" s="7"/>
      <c r="T20" s="8"/>
    </row>
    <row r="21" spans="1:20" ht="15" customHeight="1" x14ac:dyDescent="0.2">
      <c r="A21" s="10"/>
      <c r="B21" s="10"/>
      <c r="C21" s="10"/>
      <c r="D21" s="10"/>
      <c r="E21" s="10"/>
      <c r="F21" s="10"/>
      <c r="G21" s="10"/>
      <c r="H21" s="10"/>
      <c r="I21" s="10"/>
      <c r="J21" s="10"/>
      <c r="K21" s="10"/>
      <c r="L21" s="10"/>
      <c r="M21" s="10"/>
      <c r="N21" s="10"/>
      <c r="O21" s="10"/>
      <c r="P21" s="10"/>
    </row>
    <row r="22" spans="1:20" ht="15" customHeight="1" x14ac:dyDescent="0.2">
      <c r="A22" s="68" t="s">
        <v>147</v>
      </c>
    </row>
  </sheetData>
  <mergeCells count="10">
    <mergeCell ref="N3:P3"/>
    <mergeCell ref="N4:P4"/>
    <mergeCell ref="K3:M3"/>
    <mergeCell ref="K4:M4"/>
    <mergeCell ref="B4:D4"/>
    <mergeCell ref="E3:G3"/>
    <mergeCell ref="E4:G4"/>
    <mergeCell ref="H3:J3"/>
    <mergeCell ref="H4:J4"/>
    <mergeCell ref="B3:D3"/>
  </mergeCells>
  <hyperlinks>
    <hyperlink ref="A22" location="Kazalo!A1" display="nazaj na kazalo" xr:uid="{00000000-0004-0000-0C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7"/>
  <sheetViews>
    <sheetView showGridLines="0" tabSelected="1" workbookViewId="0">
      <selection activeCell="F20" sqref="F20"/>
    </sheetView>
  </sheetViews>
  <sheetFormatPr defaultColWidth="9.140625" defaultRowHeight="15" customHeight="1" x14ac:dyDescent="0.2"/>
  <cols>
    <col min="1" max="1" width="21.570312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185</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176"/>
      <c r="B3" s="312"/>
      <c r="C3" s="313"/>
      <c r="D3" s="314"/>
      <c r="E3" s="312" t="s">
        <v>49</v>
      </c>
      <c r="F3" s="313"/>
      <c r="G3" s="313"/>
      <c r="H3" s="312" t="s">
        <v>47</v>
      </c>
      <c r="I3" s="313"/>
      <c r="J3" s="314"/>
      <c r="K3" s="309" t="s">
        <v>536</v>
      </c>
      <c r="L3" s="306"/>
      <c r="M3" s="310"/>
      <c r="N3" s="306" t="s">
        <v>69</v>
      </c>
      <c r="O3" s="306"/>
      <c r="P3" s="306"/>
    </row>
    <row r="4" spans="1:20" ht="15" customHeight="1" x14ac:dyDescent="0.2">
      <c r="A4" s="118"/>
      <c r="B4" s="307" t="s">
        <v>0</v>
      </c>
      <c r="C4" s="308"/>
      <c r="D4" s="311"/>
      <c r="E4" s="307" t="s">
        <v>50</v>
      </c>
      <c r="F4" s="308"/>
      <c r="G4" s="311"/>
      <c r="H4" s="307" t="s">
        <v>48</v>
      </c>
      <c r="I4" s="308"/>
      <c r="J4" s="311"/>
      <c r="K4" s="307" t="s">
        <v>51</v>
      </c>
      <c r="L4" s="308"/>
      <c r="M4" s="308"/>
      <c r="N4" s="307" t="s">
        <v>70</v>
      </c>
      <c r="O4" s="308"/>
      <c r="P4" s="308"/>
    </row>
    <row r="5" spans="1:20" ht="15" customHeight="1" x14ac:dyDescent="0.2">
      <c r="A5" s="118" t="s">
        <v>66</v>
      </c>
      <c r="B5" s="259"/>
      <c r="C5" s="260"/>
      <c r="D5" s="141" t="str">
        <f>Obdobja!B13</f>
        <v>I-XII 24</v>
      </c>
      <c r="E5" s="259"/>
      <c r="F5" s="260"/>
      <c r="G5" s="141" t="str">
        <f>Obdobja!B13</f>
        <v>I-XII 24</v>
      </c>
      <c r="H5" s="259"/>
      <c r="I5" s="260"/>
      <c r="J5" s="141" t="str">
        <f>Obdobja!B13</f>
        <v>I-XII 24</v>
      </c>
      <c r="K5" s="259"/>
      <c r="L5" s="260"/>
      <c r="M5" s="141" t="str">
        <f>Obdobja!B13</f>
        <v>I-XII 24</v>
      </c>
      <c r="N5" s="259"/>
      <c r="O5" s="260"/>
      <c r="P5" s="141" t="str">
        <f>Obdobja!B13</f>
        <v>I-XII 24</v>
      </c>
    </row>
    <row r="6" spans="1:20" ht="15" customHeight="1" x14ac:dyDescent="0.2">
      <c r="A6" s="175" t="s">
        <v>60</v>
      </c>
      <c r="B6" s="165" t="str">
        <f>Obdobja!B11</f>
        <v>XII 24</v>
      </c>
      <c r="C6" s="166" t="str">
        <f>Obdobja!B13</f>
        <v>I-XII 24</v>
      </c>
      <c r="D6" s="166" t="str">
        <f>Obdobja!C13</f>
        <v>I-XII 23</v>
      </c>
      <c r="E6" s="165" t="str">
        <f>Obdobja!B11</f>
        <v>XII 24</v>
      </c>
      <c r="F6" s="166" t="str">
        <f>Obdobja!B13</f>
        <v>I-XII 24</v>
      </c>
      <c r="G6" s="166" t="str">
        <f>Obdobja!C13</f>
        <v>I-XII 23</v>
      </c>
      <c r="H6" s="165" t="str">
        <f>Obdobja!B11</f>
        <v>XII 24</v>
      </c>
      <c r="I6" s="166" t="str">
        <f>Obdobja!B13</f>
        <v>I-XII 24</v>
      </c>
      <c r="J6" s="166" t="str">
        <f>Obdobja!C13</f>
        <v>I-XII 23</v>
      </c>
      <c r="K6" s="165" t="str">
        <f>Obdobja!B11</f>
        <v>XII 24</v>
      </c>
      <c r="L6" s="166" t="str">
        <f>Obdobja!B13</f>
        <v>I-XII 24</v>
      </c>
      <c r="M6" s="166" t="str">
        <f>Obdobja!C13</f>
        <v>I-XII 23</v>
      </c>
      <c r="N6" s="165" t="str">
        <f>Obdobja!B11</f>
        <v>XII 24</v>
      </c>
      <c r="O6" s="166" t="str">
        <f>Obdobja!B13</f>
        <v>I-XII 24</v>
      </c>
      <c r="P6" s="166" t="str">
        <f>Obdobja!C13</f>
        <v>I-XII 23</v>
      </c>
    </row>
    <row r="7" spans="1:20" ht="15" customHeight="1" x14ac:dyDescent="0.2">
      <c r="A7" s="21" t="s">
        <v>22</v>
      </c>
      <c r="B7" s="22">
        <f>SUM(E7,H7,K7,N7)</f>
        <v>5563</v>
      </c>
      <c r="C7" s="23">
        <f>SUM(F7,I7,L7,O7)</f>
        <v>62173</v>
      </c>
      <c r="D7" s="103">
        <f>+C7/[3]Priliv!M25*100</f>
        <v>104.20870906104389</v>
      </c>
      <c r="E7" s="22">
        <f>+'[2]P iskalci 1. zap'!M4</f>
        <v>382</v>
      </c>
      <c r="F7" s="23">
        <f>+'[2]P iskalci 1. zap'!M25</f>
        <v>7298</v>
      </c>
      <c r="G7" s="103">
        <f>+F7/'[3]P iskalci 1. zap'!M25*100</f>
        <v>102.91919334367508</v>
      </c>
      <c r="H7" s="23">
        <f>+'[2]P iztek DČ'!M4</f>
        <v>2293</v>
      </c>
      <c r="I7" s="23">
        <f>+'[2]P iztek DČ'!M25</f>
        <v>26636</v>
      </c>
      <c r="J7" s="112">
        <f>+I7/'[3]P iztek DČ'!M25*100</f>
        <v>95.503764790247402</v>
      </c>
      <c r="K7" s="23">
        <f>+'[2]P trajni, stečaj'!M4</f>
        <v>1683</v>
      </c>
      <c r="L7" s="23">
        <f>+'[2]P trajni, stečaj'!M25</f>
        <v>12784</v>
      </c>
      <c r="M7" s="76">
        <f>+L7/'[3]P trajni, stečaj'!M25*100</f>
        <v>124.0562833575934</v>
      </c>
      <c r="N7" s="53">
        <f>+'[2]P drugo'!M4</f>
        <v>1205</v>
      </c>
      <c r="O7" s="23">
        <f>+'[2]P drugo'!M25</f>
        <v>15455</v>
      </c>
      <c r="P7" s="76">
        <f>+O7/'[3]P drugo'!M25*100</f>
        <v>107.50556483027268</v>
      </c>
    </row>
    <row r="8" spans="1:20" ht="12.75" customHeight="1" x14ac:dyDescent="0.2">
      <c r="A8" s="11"/>
      <c r="B8" s="15"/>
      <c r="C8" s="16"/>
      <c r="D8" s="104"/>
      <c r="E8" s="15"/>
      <c r="F8" s="16"/>
      <c r="G8" s="104"/>
      <c r="H8" s="16"/>
      <c r="I8" s="16"/>
      <c r="J8" s="113"/>
      <c r="K8" s="16"/>
      <c r="L8" s="16"/>
      <c r="M8" s="79"/>
      <c r="N8" s="54"/>
      <c r="O8" s="16"/>
      <c r="P8" s="79"/>
    </row>
    <row r="9" spans="1:20" ht="15" customHeight="1" x14ac:dyDescent="0.2">
      <c r="A9" s="70" t="s">
        <v>35</v>
      </c>
      <c r="B9" s="71">
        <f t="shared" ref="B9:B17" si="0">SUM(E9,H9,K9,N9)</f>
        <v>3242</v>
      </c>
      <c r="C9" s="17">
        <f t="shared" ref="C9:C25" si="1">SUM(F9,I9,L9,O9)</f>
        <v>36000</v>
      </c>
      <c r="D9" s="119">
        <f>+C9/[3]Priliv!M27*100</f>
        <v>104.18475429762111</v>
      </c>
      <c r="E9" s="71">
        <f>+'[2]P iskalci 1. zap'!M6</f>
        <v>215</v>
      </c>
      <c r="F9" s="17">
        <f>+'[2]P iskalci 1. zap'!M27</f>
        <v>4356</v>
      </c>
      <c r="G9" s="119">
        <f>+F9/'[3]P iskalci 1. zap'!M27*100</f>
        <v>104.53563714902808</v>
      </c>
      <c r="H9" s="17">
        <f>+'[2]P iztek DČ'!M6</f>
        <v>1361</v>
      </c>
      <c r="I9" s="17">
        <f>+'[2]P iztek DČ'!M27</f>
        <v>15736</v>
      </c>
      <c r="J9" s="148">
        <f>+I9/'[3]P iztek DČ'!M27*100</f>
        <v>93.666666666666671</v>
      </c>
      <c r="K9" s="17">
        <f>+'[2]P trajni, stečaj'!M6</f>
        <v>961</v>
      </c>
      <c r="L9" s="17">
        <f>+'[2]P trajni, stečaj'!M27</f>
        <v>7299</v>
      </c>
      <c r="M9" s="79">
        <f>+L9/'[3]P trajni, stečaj'!M27*100</f>
        <v>133.53457738748628</v>
      </c>
      <c r="N9" s="149">
        <f>+'[2]P drugo'!M6</f>
        <v>705</v>
      </c>
      <c r="O9" s="17">
        <f>+'[2]P drugo'!M27</f>
        <v>8609</v>
      </c>
      <c r="P9" s="79">
        <f>+O9/'[3]P drugo'!M27*100</f>
        <v>106.00911217830316</v>
      </c>
    </row>
    <row r="10" spans="1:20" ht="15" customHeight="1" x14ac:dyDescent="0.2">
      <c r="A10" s="43" t="s">
        <v>41</v>
      </c>
      <c r="B10" s="12">
        <f t="shared" si="0"/>
        <v>261</v>
      </c>
      <c r="C10" s="13">
        <f t="shared" si="1"/>
        <v>3712</v>
      </c>
      <c r="D10" s="105">
        <f>+C10/[3]Priliv!M28*100</f>
        <v>108.15850815850816</v>
      </c>
      <c r="E10" s="12">
        <f>+'[2]P iskalci 1. zap'!M7</f>
        <v>46</v>
      </c>
      <c r="F10" s="13">
        <f>+'[2]P iskalci 1. zap'!M28</f>
        <v>644</v>
      </c>
      <c r="G10" s="105">
        <f>+F10/'[3]P iskalci 1. zap'!M28*100</f>
        <v>109.15254237288134</v>
      </c>
      <c r="H10" s="13">
        <f>+'[2]P iztek DČ'!M7</f>
        <v>85</v>
      </c>
      <c r="I10" s="13">
        <f>+'[2]P iztek DČ'!M28</f>
        <v>1569</v>
      </c>
      <c r="J10" s="114">
        <f>+I10/'[3]P iztek DČ'!M28*100</f>
        <v>97.696139476961392</v>
      </c>
      <c r="K10" s="13">
        <f>+'[2]P trajni, stečaj'!M7</f>
        <v>67</v>
      </c>
      <c r="L10" s="13">
        <f>+'[2]P trajni, stečaj'!M28</f>
        <v>673</v>
      </c>
      <c r="M10" s="81">
        <f>+L10/'[3]P trajni, stečaj'!M28*100</f>
        <v>139.33747412008282</v>
      </c>
      <c r="N10" s="55">
        <f>+'[2]P drugo'!M7</f>
        <v>63</v>
      </c>
      <c r="O10" s="13">
        <f>+'[2]P drugo'!M28</f>
        <v>826</v>
      </c>
      <c r="P10" s="81">
        <f>+O10/'[3]P drugo'!M28*100</f>
        <v>109.6945551128818</v>
      </c>
      <c r="S10" s="7"/>
      <c r="T10" s="8"/>
    </row>
    <row r="11" spans="1:20" ht="15" customHeight="1" x14ac:dyDescent="0.2">
      <c r="A11" s="43" t="s">
        <v>38</v>
      </c>
      <c r="B11" s="12">
        <f t="shared" si="0"/>
        <v>160</v>
      </c>
      <c r="C11" s="13">
        <f t="shared" si="1"/>
        <v>2285</v>
      </c>
      <c r="D11" s="105">
        <f>+C11/[3]Priliv!M29*100</f>
        <v>103.44047080126755</v>
      </c>
      <c r="E11" s="12">
        <f>+'[2]P iskalci 1. zap'!M8</f>
        <v>12</v>
      </c>
      <c r="F11" s="13">
        <f>+'[2]P iskalci 1. zap'!M29</f>
        <v>265</v>
      </c>
      <c r="G11" s="105">
        <f>+F11/'[3]P iskalci 1. zap'!M29*100</f>
        <v>105.57768924302789</v>
      </c>
      <c r="H11" s="13">
        <f>+'[2]P iztek DČ'!M8</f>
        <v>57</v>
      </c>
      <c r="I11" s="13">
        <f>+'[2]P iztek DČ'!M29</f>
        <v>896</v>
      </c>
      <c r="J11" s="114">
        <f>+I11/'[3]P iztek DČ'!M29*100</f>
        <v>87.41463414634147</v>
      </c>
      <c r="K11" s="13">
        <f>+'[2]P trajni, stečaj'!M8</f>
        <v>56</v>
      </c>
      <c r="L11" s="13">
        <f>+'[2]P trajni, stečaj'!M29</f>
        <v>648</v>
      </c>
      <c r="M11" s="81">
        <f>+L11/'[3]P trajni, stečaj'!M29*100</f>
        <v>133.88429752066116</v>
      </c>
      <c r="N11" s="55">
        <f>+'[2]P drugo'!M8</f>
        <v>35</v>
      </c>
      <c r="O11" s="13">
        <f>+'[2]P drugo'!M29</f>
        <v>476</v>
      </c>
      <c r="P11" s="81">
        <f>+O11/'[3]P drugo'!M29*100</f>
        <v>106.01336302895324</v>
      </c>
      <c r="S11" s="7"/>
      <c r="T11" s="8"/>
    </row>
    <row r="12" spans="1:20" ht="15" customHeight="1" x14ac:dyDescent="0.2">
      <c r="A12" s="43" t="s">
        <v>37</v>
      </c>
      <c r="B12" s="12">
        <f t="shared" si="0"/>
        <v>1083</v>
      </c>
      <c r="C12" s="13">
        <f t="shared" si="1"/>
        <v>11874</v>
      </c>
      <c r="D12" s="105">
        <f>+C12/[3]Priliv!M30*100</f>
        <v>105.28462493349883</v>
      </c>
      <c r="E12" s="12">
        <f>+'[2]P iskalci 1. zap'!M9</f>
        <v>66</v>
      </c>
      <c r="F12" s="13">
        <f>+'[2]P iskalci 1. zap'!M30</f>
        <v>1292</v>
      </c>
      <c r="G12" s="105">
        <f>+F12/'[3]P iskalci 1. zap'!M30*100</f>
        <v>103.52564102564104</v>
      </c>
      <c r="H12" s="13">
        <f>+'[2]P iztek DČ'!M9</f>
        <v>443</v>
      </c>
      <c r="I12" s="13">
        <f>+'[2]P iztek DČ'!M30</f>
        <v>5342</v>
      </c>
      <c r="J12" s="114">
        <f>+I12/'[3]P iztek DČ'!M30*100</f>
        <v>92.262521588946456</v>
      </c>
      <c r="K12" s="13">
        <f>+'[2]P trajni, stečaj'!M9</f>
        <v>345</v>
      </c>
      <c r="L12" s="13">
        <f>+'[2]P trajni, stečaj'!M30</f>
        <v>2688</v>
      </c>
      <c r="M12" s="81">
        <f>+L12/'[3]P trajni, stečaj'!M30*100</f>
        <v>145.1403887688985</v>
      </c>
      <c r="N12" s="55">
        <f>+'[2]P drugo'!M9</f>
        <v>229</v>
      </c>
      <c r="O12" s="13">
        <f>+'[2]P drugo'!M30</f>
        <v>2552</v>
      </c>
      <c r="P12" s="81">
        <f>+O12/'[3]P drugo'!M30*100</f>
        <v>106.8676716917923</v>
      </c>
      <c r="S12" s="7"/>
      <c r="T12" s="8"/>
    </row>
    <row r="13" spans="1:20" ht="15" customHeight="1" x14ac:dyDescent="0.2">
      <c r="A13" s="43" t="s">
        <v>36</v>
      </c>
      <c r="B13" s="12">
        <f t="shared" si="0"/>
        <v>507</v>
      </c>
      <c r="C13" s="13">
        <f t="shared" si="1"/>
        <v>4910</v>
      </c>
      <c r="D13" s="105">
        <f>+C13/[3]Priliv!M31*100</f>
        <v>106.1162740436568</v>
      </c>
      <c r="E13" s="12">
        <f>+'[2]P iskalci 1. zap'!M10</f>
        <v>25</v>
      </c>
      <c r="F13" s="13">
        <f>+'[2]P iskalci 1. zap'!M31</f>
        <v>487</v>
      </c>
      <c r="G13" s="105">
        <f>+F13/'[3]P iskalci 1. zap'!M31*100</f>
        <v>101.88284518828452</v>
      </c>
      <c r="H13" s="13">
        <f>+'[2]P iztek DČ'!M10</f>
        <v>224</v>
      </c>
      <c r="I13" s="13">
        <f>+'[2]P iztek DČ'!M31</f>
        <v>1933</v>
      </c>
      <c r="J13" s="114">
        <f>+I13/'[3]P iztek DČ'!M31*100</f>
        <v>100.05175983436854</v>
      </c>
      <c r="K13" s="13">
        <f>+'[2]P trajni, stečaj'!M10</f>
        <v>166</v>
      </c>
      <c r="L13" s="13">
        <f>+'[2]P trajni, stečaj'!M31</f>
        <v>1027</v>
      </c>
      <c r="M13" s="81">
        <f>+L13/'[3]P trajni, stečaj'!M31*100</f>
        <v>121.39479905437352</v>
      </c>
      <c r="N13" s="55">
        <f>+'[2]P drugo'!M10</f>
        <v>92</v>
      </c>
      <c r="O13" s="13">
        <f>+'[2]P drugo'!M31</f>
        <v>1463</v>
      </c>
      <c r="P13" s="81">
        <f>+O13/'[3]P drugo'!M31*100</f>
        <v>106.71043034281547</v>
      </c>
      <c r="S13" s="7"/>
      <c r="T13" s="8"/>
    </row>
    <row r="14" spans="1:20" ht="15" customHeight="1" x14ac:dyDescent="0.2">
      <c r="A14" s="43" t="s">
        <v>469</v>
      </c>
      <c r="B14" s="12">
        <f t="shared" si="0"/>
        <v>185</v>
      </c>
      <c r="C14" s="13">
        <f t="shared" si="1"/>
        <v>1877</v>
      </c>
      <c r="D14" s="105">
        <f>+C14/[3]Priliv!M32*100</f>
        <v>102.01086956521739</v>
      </c>
      <c r="E14" s="12">
        <f>+'[2]P iskalci 1. zap'!M11</f>
        <v>13</v>
      </c>
      <c r="F14" s="13">
        <f>+'[2]P iskalci 1. zap'!M32</f>
        <v>264</v>
      </c>
      <c r="G14" s="105">
        <f>+F14/'[3]P iskalci 1. zap'!M32*100</f>
        <v>94.285714285714278</v>
      </c>
      <c r="H14" s="13">
        <f>+'[2]P iztek DČ'!M11</f>
        <v>85</v>
      </c>
      <c r="I14" s="13">
        <f>+'[2]P iztek DČ'!M32</f>
        <v>872</v>
      </c>
      <c r="J14" s="114">
        <f>+I14/'[3]P iztek DČ'!M32*100</f>
        <v>94.679695982627578</v>
      </c>
      <c r="K14" s="13">
        <f>+'[2]P trajni, stečaj'!M11</f>
        <v>48</v>
      </c>
      <c r="L14" s="13">
        <f>+'[2]P trajni, stečaj'!M32</f>
        <v>276</v>
      </c>
      <c r="M14" s="81">
        <f>+L14/'[3]P trajni, stečaj'!M32*100</f>
        <v>123.76681614349776</v>
      </c>
      <c r="N14" s="55">
        <f>+'[2]P drugo'!M11</f>
        <v>39</v>
      </c>
      <c r="O14" s="13">
        <f>+'[2]P drugo'!M32</f>
        <v>465</v>
      </c>
      <c r="P14" s="81">
        <f>+O14/'[3]P drugo'!M32*100</f>
        <v>111.77884615384615</v>
      </c>
      <c r="S14" s="7"/>
      <c r="T14" s="8"/>
    </row>
    <row r="15" spans="1:20" ht="15" customHeight="1" x14ac:dyDescent="0.2">
      <c r="A15" s="43" t="s">
        <v>470</v>
      </c>
      <c r="B15" s="12">
        <f t="shared" si="0"/>
        <v>118</v>
      </c>
      <c r="C15" s="13">
        <f t="shared" si="1"/>
        <v>1283</v>
      </c>
      <c r="D15" s="105">
        <f>+C15/[3]Priliv!M33*100</f>
        <v>96.176911544227877</v>
      </c>
      <c r="E15" s="12">
        <f>+'[2]P iskalci 1. zap'!M12</f>
        <v>10</v>
      </c>
      <c r="F15" s="13">
        <f>+'[2]P iskalci 1. zap'!M33</f>
        <v>165</v>
      </c>
      <c r="G15" s="105">
        <f>+F15/'[3]P iskalci 1. zap'!M33*100</f>
        <v>128.90625</v>
      </c>
      <c r="H15" s="13">
        <f>+'[2]P iztek DČ'!M12</f>
        <v>54</v>
      </c>
      <c r="I15" s="13">
        <f>+'[2]P iztek DČ'!M33</f>
        <v>588</v>
      </c>
      <c r="J15" s="114">
        <f>+I15/'[3]P iztek DČ'!M33*100</f>
        <v>92.5984251968504</v>
      </c>
      <c r="K15" s="13">
        <f>+'[2]P trajni, stečaj'!M12</f>
        <v>23</v>
      </c>
      <c r="L15" s="13">
        <f>+'[2]P trajni, stečaj'!M33</f>
        <v>209</v>
      </c>
      <c r="M15" s="81">
        <f>+L15/'[3]P trajni, stečaj'!M33*100</f>
        <v>80.384615384615387</v>
      </c>
      <c r="N15" s="55">
        <f>+'[2]P drugo'!M12</f>
        <v>31</v>
      </c>
      <c r="O15" s="13">
        <f>+'[2]P drugo'!M33</f>
        <v>321</v>
      </c>
      <c r="P15" s="81">
        <f>+O15/'[3]P drugo'!M33*100</f>
        <v>103.21543408360128</v>
      </c>
      <c r="S15" s="7"/>
      <c r="T15" s="8"/>
    </row>
    <row r="16" spans="1:20" ht="15" customHeight="1" x14ac:dyDescent="0.2">
      <c r="A16" s="43" t="s">
        <v>39</v>
      </c>
      <c r="B16" s="12">
        <f t="shared" si="0"/>
        <v>806</v>
      </c>
      <c r="C16" s="13">
        <f t="shared" si="1"/>
        <v>8468</v>
      </c>
      <c r="D16" s="105">
        <f>+C16/[3]Priliv!M34*100</f>
        <v>103.53343929575742</v>
      </c>
      <c r="E16" s="12">
        <f>+'[2]P iskalci 1. zap'!M13</f>
        <v>36</v>
      </c>
      <c r="F16" s="13">
        <f>+'[2]P iskalci 1. zap'!M34</f>
        <v>1022</v>
      </c>
      <c r="G16" s="105">
        <f>+F16/'[3]P iskalci 1. zap'!M34*100</f>
        <v>103.65111561866125</v>
      </c>
      <c r="H16" s="13">
        <f>+'[2]P iztek DČ'!M13</f>
        <v>356</v>
      </c>
      <c r="I16" s="13">
        <f>+'[2]P iztek DČ'!M34</f>
        <v>3866</v>
      </c>
      <c r="J16" s="114">
        <f>+I16/'[3]P iztek DČ'!M34*100</f>
        <v>95.034414945919366</v>
      </c>
      <c r="K16" s="13">
        <f>+'[2]P trajni, stečaj'!M13</f>
        <v>233</v>
      </c>
      <c r="L16" s="13">
        <f>+'[2]P trajni, stečaj'!M34</f>
        <v>1532</v>
      </c>
      <c r="M16" s="81">
        <f>+L16/'[3]P trajni, stečaj'!M34*100</f>
        <v>137.15308863025965</v>
      </c>
      <c r="N16" s="55">
        <f>+'[2]P drugo'!M13</f>
        <v>181</v>
      </c>
      <c r="O16" s="13">
        <f>+'[2]P drugo'!M34</f>
        <v>2048</v>
      </c>
      <c r="P16" s="81">
        <f>+O16/'[3]P drugo'!M34*100</f>
        <v>101.99203187250995</v>
      </c>
      <c r="S16" s="7"/>
      <c r="T16" s="8"/>
    </row>
    <row r="17" spans="1:20" ht="15" customHeight="1" x14ac:dyDescent="0.2">
      <c r="A17" s="43" t="s">
        <v>40</v>
      </c>
      <c r="B17" s="12">
        <f t="shared" si="0"/>
        <v>122</v>
      </c>
      <c r="C17" s="13">
        <f t="shared" si="1"/>
        <v>1591</v>
      </c>
      <c r="D17" s="105">
        <f>+C17/[3]Priliv!M35*100</f>
        <v>96.132930513595156</v>
      </c>
      <c r="E17" s="12">
        <f>+'[2]P iskalci 1. zap'!M14</f>
        <v>7</v>
      </c>
      <c r="F17" s="13">
        <f>+'[2]P iskalci 1. zap'!M35</f>
        <v>217</v>
      </c>
      <c r="G17" s="105">
        <f>+F17/'[3]P iskalci 1. zap'!M35*100</f>
        <v>105.33980582524272</v>
      </c>
      <c r="H17" s="13">
        <f>+'[2]P iztek DČ'!M14</f>
        <v>57</v>
      </c>
      <c r="I17" s="13">
        <f>+'[2]P iztek DČ'!M35</f>
        <v>670</v>
      </c>
      <c r="J17" s="114">
        <f>+I17/'[3]P iztek DČ'!M35*100</f>
        <v>81.409477521263668</v>
      </c>
      <c r="K17" s="13">
        <f>+'[2]P trajni, stečaj'!M14</f>
        <v>23</v>
      </c>
      <c r="L17" s="13">
        <f>+'[2]P trajni, stečaj'!M35</f>
        <v>246</v>
      </c>
      <c r="M17" s="81">
        <f>+L17/'[3]P trajni, stečaj'!M35*100</f>
        <v>122.38805970149254</v>
      </c>
      <c r="N17" s="55">
        <f>+'[2]P drugo'!M14</f>
        <v>35</v>
      </c>
      <c r="O17" s="13">
        <f>+'[2]P drugo'!M35</f>
        <v>458</v>
      </c>
      <c r="P17" s="81">
        <f>+O17/'[3]P drugo'!M35*100</f>
        <v>107.76470588235294</v>
      </c>
      <c r="S17" s="7"/>
      <c r="T17" s="8"/>
    </row>
    <row r="18" spans="1:20" ht="15" customHeight="1" x14ac:dyDescent="0.2">
      <c r="A18" s="43"/>
      <c r="B18" s="12"/>
      <c r="C18" s="13"/>
      <c r="D18" s="105"/>
      <c r="E18" s="12"/>
      <c r="F18" s="13"/>
      <c r="G18" s="105"/>
      <c r="H18" s="13"/>
      <c r="I18" s="13"/>
      <c r="J18" s="114"/>
      <c r="K18" s="13"/>
      <c r="L18" s="13"/>
      <c r="M18" s="81"/>
      <c r="N18" s="55"/>
      <c r="O18" s="13"/>
      <c r="P18" s="81"/>
      <c r="S18" s="7"/>
      <c r="T18" s="8"/>
    </row>
    <row r="19" spans="1:20" ht="15" customHeight="1" x14ac:dyDescent="0.2">
      <c r="A19" s="70" t="s">
        <v>42</v>
      </c>
      <c r="B19" s="71">
        <f t="shared" ref="B19:B23" si="2">SUM(E19,H19,K19,N19)</f>
        <v>1936</v>
      </c>
      <c r="C19" s="17">
        <f t="shared" si="1"/>
        <v>23310</v>
      </c>
      <c r="D19" s="119">
        <f>+C19/[3]Priliv!M37*100</f>
        <v>102.71890010135284</v>
      </c>
      <c r="E19" s="71">
        <f>+'[2]P iskalci 1. zap'!M16</f>
        <v>129</v>
      </c>
      <c r="F19" s="17">
        <f>+'[2]P iskalci 1. zap'!M37</f>
        <v>2455</v>
      </c>
      <c r="G19" s="119">
        <f>+F19/'[3]P iskalci 1. zap'!M37*100</f>
        <v>99.715678310316818</v>
      </c>
      <c r="H19" s="17">
        <f>+'[2]P iztek DČ'!M16</f>
        <v>815</v>
      </c>
      <c r="I19" s="17">
        <f>+'[2]P iztek DČ'!M37</f>
        <v>9879</v>
      </c>
      <c r="J19" s="148">
        <f>+I19/'[3]P iztek DČ'!M37*100</f>
        <v>96.862437493871951</v>
      </c>
      <c r="K19" s="17">
        <f>+'[2]P trajni, stečaj'!M16</f>
        <v>525</v>
      </c>
      <c r="L19" s="17">
        <f>+'[2]P trajni, stečaj'!M37</f>
        <v>4535</v>
      </c>
      <c r="M19" s="79">
        <f>+L19/'[3]P trajni, stečaj'!M37*100</f>
        <v>111.1247243322715</v>
      </c>
      <c r="N19" s="149">
        <f>+'[2]P drugo'!M16</f>
        <v>467</v>
      </c>
      <c r="O19" s="17">
        <f>+'[2]P drugo'!M37</f>
        <v>6441</v>
      </c>
      <c r="P19" s="79">
        <f>+O19/'[3]P drugo'!M37*100</f>
        <v>108.23391026718198</v>
      </c>
      <c r="S19" s="7"/>
      <c r="T19" s="8"/>
    </row>
    <row r="20" spans="1:20" ht="15" customHeight="1" x14ac:dyDescent="0.2">
      <c r="A20" s="43" t="s">
        <v>44</v>
      </c>
      <c r="B20" s="12">
        <f t="shared" si="2"/>
        <v>555</v>
      </c>
      <c r="C20" s="13">
        <f t="shared" si="1"/>
        <v>5001</v>
      </c>
      <c r="D20" s="105">
        <f>+C20/[3]Priliv!M38*100</f>
        <v>104.97481108312343</v>
      </c>
      <c r="E20" s="12">
        <f>+'[2]P iskalci 1. zap'!M17</f>
        <v>19</v>
      </c>
      <c r="F20" s="13">
        <f>+'[2]P iskalci 1. zap'!M38</f>
        <v>485</v>
      </c>
      <c r="G20" s="105">
        <f>+F20/'[3]P iskalci 1. zap'!M38*100</f>
        <v>110.22727272727273</v>
      </c>
      <c r="H20" s="13">
        <f>+'[2]P iztek DČ'!M17</f>
        <v>212</v>
      </c>
      <c r="I20" s="13">
        <f>+'[2]P iztek DČ'!M38</f>
        <v>2043</v>
      </c>
      <c r="J20" s="114">
        <f>+I20/'[3]P iztek DČ'!M38*100</f>
        <v>95.289179104477611</v>
      </c>
      <c r="K20" s="13">
        <f>+'[2]P trajni, stečaj'!M17</f>
        <v>210</v>
      </c>
      <c r="L20" s="13">
        <f>+'[2]P trajni, stečaj'!M38</f>
        <v>1080</v>
      </c>
      <c r="M20" s="81">
        <f>+L20/'[3]P trajni, stečaj'!M38*100</f>
        <v>115.63169164882228</v>
      </c>
      <c r="N20" s="55">
        <f>+'[2]P drugo'!M17</f>
        <v>114</v>
      </c>
      <c r="O20" s="13">
        <f>+'[2]P drugo'!M38</f>
        <v>1393</v>
      </c>
      <c r="P20" s="81">
        <f>+O20/'[3]P drugo'!M38*100</f>
        <v>111.79775280898876</v>
      </c>
      <c r="S20" s="7"/>
      <c r="T20" s="8"/>
    </row>
    <row r="21" spans="1:20" ht="15" customHeight="1" x14ac:dyDescent="0.2">
      <c r="A21" s="43" t="s">
        <v>45</v>
      </c>
      <c r="B21" s="12">
        <f t="shared" si="2"/>
        <v>167</v>
      </c>
      <c r="C21" s="13">
        <f t="shared" si="1"/>
        <v>2421</v>
      </c>
      <c r="D21" s="105">
        <f>+C21/[3]Priliv!M39*100</f>
        <v>100.41476565740356</v>
      </c>
      <c r="E21" s="12">
        <f>+'[2]P iskalci 1. zap'!M18</f>
        <v>11</v>
      </c>
      <c r="F21" s="13">
        <f>+'[2]P iskalci 1. zap'!M39</f>
        <v>246</v>
      </c>
      <c r="G21" s="105">
        <f>+F21/'[3]P iskalci 1. zap'!M39*100</f>
        <v>88.489208633093526</v>
      </c>
      <c r="H21" s="13">
        <f>+'[2]P iztek DČ'!M18</f>
        <v>73</v>
      </c>
      <c r="I21" s="13">
        <f>+'[2]P iztek DČ'!M39</f>
        <v>1110</v>
      </c>
      <c r="J21" s="114">
        <f>+I21/'[3]P iztek DČ'!M39*100</f>
        <v>93.829247675401518</v>
      </c>
      <c r="K21" s="13">
        <f>+'[2]P trajni, stečaj'!M18</f>
        <v>50</v>
      </c>
      <c r="L21" s="13">
        <f>+'[2]P trajni, stečaj'!M39</f>
        <v>489</v>
      </c>
      <c r="M21" s="81">
        <f>+L21/'[3]P trajni, stečaj'!M39*100</f>
        <v>125.38461538461539</v>
      </c>
      <c r="N21" s="55">
        <f>+'[2]P drugo'!M18</f>
        <v>33</v>
      </c>
      <c r="O21" s="13">
        <f>+'[2]P drugo'!M39</f>
        <v>576</v>
      </c>
      <c r="P21" s="81">
        <f>+O21/'[3]P drugo'!M39*100</f>
        <v>102.85714285714285</v>
      </c>
      <c r="S21" s="7"/>
      <c r="T21" s="8"/>
    </row>
    <row r="22" spans="1:20" ht="15" customHeight="1" x14ac:dyDescent="0.2">
      <c r="A22" s="43" t="s">
        <v>46</v>
      </c>
      <c r="B22" s="12">
        <f t="shared" si="2"/>
        <v>287</v>
      </c>
      <c r="C22" s="13">
        <f t="shared" si="1"/>
        <v>3488</v>
      </c>
      <c r="D22" s="105">
        <f>+C22/[3]Priliv!M40*100</f>
        <v>102.46768507638073</v>
      </c>
      <c r="E22" s="12">
        <f>+'[2]P iskalci 1. zap'!M19</f>
        <v>20</v>
      </c>
      <c r="F22" s="13">
        <f>+'[2]P iskalci 1. zap'!M40</f>
        <v>313</v>
      </c>
      <c r="G22" s="105">
        <f>+F22/'[3]P iskalci 1. zap'!M40*100</f>
        <v>98.119122257053291</v>
      </c>
      <c r="H22" s="13">
        <f>+'[2]P iztek DČ'!M19</f>
        <v>160</v>
      </c>
      <c r="I22" s="13">
        <f>+'[2]P iztek DČ'!M40</f>
        <v>1754</v>
      </c>
      <c r="J22" s="114">
        <f>+I22/'[3]P iztek DČ'!M40*100</f>
        <v>99.772468714448237</v>
      </c>
      <c r="K22" s="13">
        <f>+'[2]P trajni, stečaj'!M19</f>
        <v>40</v>
      </c>
      <c r="L22" s="13">
        <f>+'[2]P trajni, stečaj'!M40</f>
        <v>534</v>
      </c>
      <c r="M22" s="81">
        <f>+L22/'[3]P trajni, stečaj'!M40*100</f>
        <v>114.1025641025641</v>
      </c>
      <c r="N22" s="55">
        <f>+'[2]P drugo'!M19</f>
        <v>67</v>
      </c>
      <c r="O22" s="13">
        <f>+'[2]P drugo'!M40</f>
        <v>887</v>
      </c>
      <c r="P22" s="81">
        <f>+O22/'[3]P drugo'!M40*100</f>
        <v>103.25960419091969</v>
      </c>
      <c r="S22" s="7"/>
      <c r="T22" s="8"/>
    </row>
    <row r="23" spans="1:20" ht="15" customHeight="1" x14ac:dyDescent="0.2">
      <c r="A23" s="43" t="s">
        <v>43</v>
      </c>
      <c r="B23" s="12">
        <f t="shared" si="2"/>
        <v>927</v>
      </c>
      <c r="C23" s="13">
        <f t="shared" si="1"/>
        <v>12400</v>
      </c>
      <c r="D23" s="105">
        <f>+C23/[3]Priliv!M41*100</f>
        <v>102.36090473831929</v>
      </c>
      <c r="E23" s="12">
        <f>+'[2]P iskalci 1. zap'!M20</f>
        <v>79</v>
      </c>
      <c r="F23" s="13">
        <f>+'[2]P iskalci 1. zap'!M41</f>
        <v>1411</v>
      </c>
      <c r="G23" s="105">
        <f>+F23/'[3]P iskalci 1. zap'!M41*100</f>
        <v>99.017543859649123</v>
      </c>
      <c r="H23" s="13">
        <f>+'[2]P iztek DČ'!M20</f>
        <v>370</v>
      </c>
      <c r="I23" s="13">
        <f>+'[2]P iztek DČ'!M41</f>
        <v>4972</v>
      </c>
      <c r="J23" s="114">
        <f>+I23/'[3]P iztek DČ'!M41*100</f>
        <v>97.223308564724292</v>
      </c>
      <c r="K23" s="13">
        <f>+'[2]P trajni, stečaj'!M20</f>
        <v>225</v>
      </c>
      <c r="L23" s="13">
        <f>+'[2]P trajni, stečaj'!M41</f>
        <v>2432</v>
      </c>
      <c r="M23" s="81">
        <f>+L23/'[3]P trajni, stečaj'!M41*100</f>
        <v>106.24726955002184</v>
      </c>
      <c r="N23" s="55">
        <f>+'[2]P drugo'!M20</f>
        <v>253</v>
      </c>
      <c r="O23" s="13">
        <f>+'[2]P drugo'!M41</f>
        <v>3585</v>
      </c>
      <c r="P23" s="81">
        <f>+O23/'[3]P drugo'!M41*100</f>
        <v>109.09920876445527</v>
      </c>
      <c r="S23" s="7"/>
      <c r="T23" s="8"/>
    </row>
    <row r="24" spans="1:20" ht="15" customHeight="1" x14ac:dyDescent="0.2">
      <c r="A24" s="43"/>
      <c r="B24" s="12"/>
      <c r="C24" s="13"/>
      <c r="D24" s="105"/>
      <c r="E24" s="12"/>
      <c r="F24" s="13"/>
      <c r="G24" s="105"/>
      <c r="H24" s="13"/>
      <c r="I24" s="13"/>
      <c r="J24" s="114"/>
      <c r="K24" s="13"/>
      <c r="L24" s="13"/>
      <c r="M24" s="81"/>
      <c r="N24" s="55"/>
      <c r="O24" s="13"/>
      <c r="P24" s="81"/>
      <c r="S24" s="7"/>
      <c r="T24" s="8"/>
    </row>
    <row r="25" spans="1:20" ht="15" customHeight="1" x14ac:dyDescent="0.2">
      <c r="A25" s="25" t="s">
        <v>65</v>
      </c>
      <c r="B25" s="26">
        <f>SUM(E25,H25,K25,N25)</f>
        <v>385</v>
      </c>
      <c r="C25" s="27">
        <f t="shared" si="1"/>
        <v>2863</v>
      </c>
      <c r="D25" s="106">
        <f>+C25/[3]Priliv!M43*100</f>
        <v>118.55072463768114</v>
      </c>
      <c r="E25" s="26">
        <f>+'[2]P iskalci 1. zap'!M22</f>
        <v>38</v>
      </c>
      <c r="F25" s="27">
        <f>+'[2]P iskalci 1. zap'!M43</f>
        <v>487</v>
      </c>
      <c r="G25" s="106">
        <f>+F25/'[3]P iskalci 1. zap'!M43*100</f>
        <v>105.41125541125542</v>
      </c>
      <c r="H25" s="27">
        <f>+'[2]P iztek DČ'!M22</f>
        <v>117</v>
      </c>
      <c r="I25" s="27">
        <f>+'[2]P iztek DČ'!M43</f>
        <v>1021</v>
      </c>
      <c r="J25" s="115">
        <f>+I25/'[3]P iztek DČ'!M43*100</f>
        <v>114.59034792368126</v>
      </c>
      <c r="K25" s="27">
        <f>+'[2]P trajni, stečaj'!M22</f>
        <v>197</v>
      </c>
      <c r="L25" s="27">
        <f>+'[2]P trajni, stečaj'!M43</f>
        <v>950</v>
      </c>
      <c r="M25" s="83">
        <f>+L25/'[3]P trajni, stečaj'!M43*100</f>
        <v>125.32981530343008</v>
      </c>
      <c r="N25" s="56">
        <f>+'[2]P drugo'!M22</f>
        <v>33</v>
      </c>
      <c r="O25" s="27">
        <f>+'[2]P drugo'!M43</f>
        <v>405</v>
      </c>
      <c r="P25" s="83">
        <f>+O25/'[3]P drugo'!M43*100</f>
        <v>133.2236842105263</v>
      </c>
      <c r="S25" s="7"/>
      <c r="T25" s="8"/>
    </row>
    <row r="26" spans="1:20" ht="15" customHeight="1" x14ac:dyDescent="0.2">
      <c r="A26" s="10"/>
      <c r="B26" s="10"/>
      <c r="C26" s="10"/>
      <c r="D26" s="10"/>
      <c r="E26" s="10"/>
      <c r="F26" s="10"/>
      <c r="G26" s="10"/>
      <c r="H26" s="10"/>
      <c r="I26" s="10"/>
      <c r="J26" s="10"/>
      <c r="K26" s="10"/>
      <c r="L26" s="10"/>
      <c r="M26" s="10"/>
      <c r="N26" s="10"/>
      <c r="O26" s="10"/>
      <c r="P26" s="10"/>
    </row>
    <row r="27" spans="1:20" ht="15" customHeight="1" x14ac:dyDescent="0.2">
      <c r="A27" s="68" t="s">
        <v>147</v>
      </c>
    </row>
  </sheetData>
  <mergeCells count="10">
    <mergeCell ref="N3:P3"/>
    <mergeCell ref="N4:P4"/>
    <mergeCell ref="E3:G3"/>
    <mergeCell ref="H3:J3"/>
    <mergeCell ref="K3:M3"/>
    <mergeCell ref="B4:D4"/>
    <mergeCell ref="E4:G4"/>
    <mergeCell ref="H4:J4"/>
    <mergeCell ref="K4:M4"/>
    <mergeCell ref="B3:D3"/>
  </mergeCells>
  <hyperlinks>
    <hyperlink ref="A27" location="Kazalo!A1" display="nazaj na kazalo" xr:uid="{00000000-0004-0000-0E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showGridLines="0" tabSelected="1" workbookViewId="0">
      <selection activeCell="F20" sqref="F20"/>
    </sheetView>
  </sheetViews>
  <sheetFormatPr defaultColWidth="9.140625" defaultRowHeight="15" customHeight="1" x14ac:dyDescent="0.2"/>
  <cols>
    <col min="1" max="1" width="17.7109375" style="6" customWidth="1"/>
    <col min="2" max="4" width="7.85546875" style="6" customWidth="1"/>
    <col min="5" max="7" width="9.28515625" style="6" customWidth="1"/>
    <col min="8" max="10" width="7.7109375" style="6" customWidth="1"/>
    <col min="11" max="11" width="8.28515625" style="6" customWidth="1"/>
    <col min="12" max="16384" width="9.140625" style="6"/>
  </cols>
  <sheetData>
    <row r="1" spans="1:11" ht="15" customHeight="1" x14ac:dyDescent="0.2">
      <c r="A1" s="9" t="s">
        <v>184</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1"/>
      <c r="C3" s="292"/>
      <c r="D3" s="36"/>
      <c r="E3" s="29"/>
      <c r="F3" s="29"/>
      <c r="G3" s="29"/>
      <c r="H3" s="302" t="s">
        <v>63</v>
      </c>
      <c r="I3" s="303"/>
      <c r="J3" s="303"/>
      <c r="K3" s="44"/>
    </row>
    <row r="4" spans="1:11" ht="15" customHeight="1" x14ac:dyDescent="0.2">
      <c r="A4" s="245" t="s">
        <v>67</v>
      </c>
      <c r="B4" s="304"/>
      <c r="C4" s="305"/>
      <c r="D4" s="142"/>
      <c r="E4" s="283"/>
      <c r="F4" s="283"/>
      <c r="G4" s="283"/>
      <c r="H4" s="147" t="str">
        <f>+'[6]7ud'!H4</f>
        <v>XII 24</v>
      </c>
      <c r="I4" s="143" t="str">
        <f>+'[6]7ud'!I4</f>
        <v>XII 24</v>
      </c>
      <c r="J4" s="143" t="str">
        <f>+'[6]7ud'!J4</f>
        <v>I-XII 24</v>
      </c>
      <c r="K4" s="44"/>
    </row>
    <row r="5" spans="1:11" ht="15" customHeight="1" x14ac:dyDescent="0.2">
      <c r="A5" s="246" t="s">
        <v>61</v>
      </c>
      <c r="B5" s="165" t="str">
        <f>+'[6]7ud'!B5</f>
        <v>X 24</v>
      </c>
      <c r="C5" s="166" t="str">
        <f>+'[6]7ud'!C5</f>
        <v>XI 24</v>
      </c>
      <c r="D5" s="269" t="str">
        <f>+'[6]7ud'!D5</f>
        <v>XII 24</v>
      </c>
      <c r="E5" s="166" t="str">
        <f>+'[6]7ud'!E5</f>
        <v>I-XII 22</v>
      </c>
      <c r="F5" s="166" t="str">
        <f>+'[6]7ud'!F5</f>
        <v>I-XII 23</v>
      </c>
      <c r="G5" s="166" t="str">
        <f>+'[6]7ud'!G5</f>
        <v>I-XII 24</v>
      </c>
      <c r="H5" s="173" t="str">
        <f>+'[6]7ud'!H5</f>
        <v>XII 23</v>
      </c>
      <c r="I5" s="174" t="str">
        <f>+'[6]7ud'!I5</f>
        <v>XI 24</v>
      </c>
      <c r="J5" s="174" t="str">
        <f>+'[6]7ud'!J5</f>
        <v>I-XII 23</v>
      </c>
      <c r="K5" s="44"/>
    </row>
    <row r="6" spans="1:11" ht="15" customHeight="1" x14ac:dyDescent="0.2">
      <c r="A6" s="21" t="s">
        <v>22</v>
      </c>
      <c r="B6" s="22">
        <f>+'[6]7ud'!B6</f>
        <v>5601</v>
      </c>
      <c r="C6" s="23">
        <f>+'[6]7ud'!C6</f>
        <v>4873</v>
      </c>
      <c r="D6" s="38">
        <f>+'[6]7ud'!D6</f>
        <v>4234</v>
      </c>
      <c r="E6" s="23">
        <f>+'[6]7ud'!E6</f>
        <v>72545</v>
      </c>
      <c r="F6" s="23">
        <f>+'[6]7ud'!F6</f>
        <v>64490</v>
      </c>
      <c r="G6" s="23">
        <f>+'[6]7ud'!G6</f>
        <v>63488</v>
      </c>
      <c r="H6" s="74">
        <f>+'[6]7ud'!H6</f>
        <v>105.61237216263409</v>
      </c>
      <c r="I6" s="76">
        <f>+'[6]7ud'!I6</f>
        <v>86.886927970449406</v>
      </c>
      <c r="J6" s="76">
        <f>+'[6]7ud'!J6</f>
        <v>98.446270739649549</v>
      </c>
      <c r="K6" s="44"/>
    </row>
    <row r="7" spans="1:11" ht="12.75" customHeight="1" x14ac:dyDescent="0.2">
      <c r="A7" s="11"/>
      <c r="B7" s="15"/>
      <c r="C7" s="16"/>
      <c r="D7" s="39"/>
      <c r="E7" s="16"/>
      <c r="F7" s="16"/>
      <c r="G7" s="16"/>
      <c r="H7" s="77"/>
      <c r="I7" s="79"/>
      <c r="J7" s="79"/>
      <c r="K7" s="44"/>
    </row>
    <row r="8" spans="1:11" ht="15" customHeight="1" x14ac:dyDescent="0.2">
      <c r="A8" s="18" t="s">
        <v>23</v>
      </c>
      <c r="B8" s="12">
        <f>+'[6]7ud'!B8</f>
        <v>606</v>
      </c>
      <c r="C8" s="13">
        <f>+'[6]7ud'!C8</f>
        <v>570</v>
      </c>
      <c r="D8" s="40">
        <f>+'[6]7ud'!D8</f>
        <v>488</v>
      </c>
      <c r="E8" s="13">
        <f>+'[6]7ud'!E8</f>
        <v>7445</v>
      </c>
      <c r="F8" s="13">
        <f>+'[6]7ud'!F8</f>
        <v>6806</v>
      </c>
      <c r="G8" s="13">
        <f>+'[6]7ud'!G8</f>
        <v>6998</v>
      </c>
      <c r="H8" s="80">
        <f>+'[6]7ud'!H8</f>
        <v>100.2053388090349</v>
      </c>
      <c r="I8" s="81">
        <f>+'[6]7ud'!I8</f>
        <v>85.614035087719301</v>
      </c>
      <c r="J8" s="81">
        <f>+'[6]7ud'!J8</f>
        <v>102.82104025859536</v>
      </c>
      <c r="K8" s="3"/>
    </row>
    <row r="9" spans="1:11" ht="15" customHeight="1" x14ac:dyDescent="0.2">
      <c r="A9" s="18" t="s">
        <v>24</v>
      </c>
      <c r="B9" s="12">
        <f>+'[6]7ud'!B16</f>
        <v>372</v>
      </c>
      <c r="C9" s="13">
        <f>+'[6]7ud'!C16</f>
        <v>311</v>
      </c>
      <c r="D9" s="40">
        <f>+'[6]7ud'!D16</f>
        <v>282</v>
      </c>
      <c r="E9" s="13">
        <f>+'[6]7ud'!E16</f>
        <v>5541</v>
      </c>
      <c r="F9" s="13">
        <f>+'[6]7ud'!F16</f>
        <v>4826</v>
      </c>
      <c r="G9" s="13">
        <f>+'[6]7ud'!G16</f>
        <v>4606</v>
      </c>
      <c r="H9" s="80">
        <f>+'[6]7ud'!H16</f>
        <v>104.0590405904059</v>
      </c>
      <c r="I9" s="81">
        <f>+'[6]7ud'!I16</f>
        <v>90.675241157556272</v>
      </c>
      <c r="J9" s="81">
        <f>+'[6]7ud'!J16</f>
        <v>95.441359303771236</v>
      </c>
      <c r="K9" s="3"/>
    </row>
    <row r="10" spans="1:11" ht="15" customHeight="1" x14ac:dyDescent="0.2">
      <c r="A10" s="18" t="s">
        <v>25</v>
      </c>
      <c r="B10" s="12">
        <f>+'[6]7ud'!B24</f>
        <v>481</v>
      </c>
      <c r="C10" s="13">
        <f>+'[6]7ud'!C24</f>
        <v>404</v>
      </c>
      <c r="D10" s="40">
        <f>+'[6]7ud'!D24</f>
        <v>364</v>
      </c>
      <c r="E10" s="13">
        <f>+'[6]7ud'!E24</f>
        <v>5861</v>
      </c>
      <c r="F10" s="13">
        <f>+'[6]7ud'!F24</f>
        <v>5156</v>
      </c>
      <c r="G10" s="13">
        <f>+'[6]7ud'!G24</f>
        <v>5136</v>
      </c>
      <c r="H10" s="80">
        <f>+'[6]7ud'!H24</f>
        <v>107.05882352941177</v>
      </c>
      <c r="I10" s="81">
        <f>+'[6]7ud'!I24</f>
        <v>90.099009900990097</v>
      </c>
      <c r="J10" s="81">
        <f>+'[6]7ud'!J24</f>
        <v>99.612102404965086</v>
      </c>
      <c r="K10" s="3"/>
    </row>
    <row r="11" spans="1:11" ht="15" customHeight="1" x14ac:dyDescent="0.2">
      <c r="A11" s="18" t="s">
        <v>26</v>
      </c>
      <c r="B11" s="12">
        <f>+'[6]7ud'!B31</f>
        <v>1491</v>
      </c>
      <c r="C11" s="13">
        <f>+'[6]7ud'!C31</f>
        <v>1279</v>
      </c>
      <c r="D11" s="40">
        <f>+'[6]7ud'!D31</f>
        <v>1057</v>
      </c>
      <c r="E11" s="13">
        <f>+'[6]7ud'!E31</f>
        <v>18666</v>
      </c>
      <c r="F11" s="13">
        <f>+'[6]7ud'!F31</f>
        <v>16135</v>
      </c>
      <c r="G11" s="13">
        <f>+'[6]7ud'!G31</f>
        <v>15761</v>
      </c>
      <c r="H11" s="80">
        <f>+'[6]7ud'!H31</f>
        <v>103.22265625</v>
      </c>
      <c r="I11" s="81">
        <f>+'[6]7ud'!I31</f>
        <v>82.642689601250979</v>
      </c>
      <c r="J11" s="81">
        <f>+'[6]7ud'!J31</f>
        <v>97.682057638673697</v>
      </c>
      <c r="K11" s="4"/>
    </row>
    <row r="12" spans="1:11" ht="15" customHeight="1" x14ac:dyDescent="0.2">
      <c r="A12" s="18" t="s">
        <v>27</v>
      </c>
      <c r="B12" s="12">
        <f>+'[6]7ud'!B42</f>
        <v>817</v>
      </c>
      <c r="C12" s="13">
        <f>+'[6]7ud'!C42</f>
        <v>727</v>
      </c>
      <c r="D12" s="40">
        <f>+'[6]7ud'!D42</f>
        <v>610</v>
      </c>
      <c r="E12" s="13">
        <f>+'[6]7ud'!E42</f>
        <v>10766</v>
      </c>
      <c r="F12" s="13">
        <f>+'[6]7ud'!F42</f>
        <v>9873</v>
      </c>
      <c r="G12" s="13">
        <f>+'[6]7ud'!G42</f>
        <v>9606</v>
      </c>
      <c r="H12" s="80">
        <f>+'[6]7ud'!H42</f>
        <v>108.15602836879432</v>
      </c>
      <c r="I12" s="81">
        <f>+'[6]7ud'!I42</f>
        <v>83.906464924346636</v>
      </c>
      <c r="J12" s="81">
        <f>+'[6]7ud'!J42</f>
        <v>97.295654816165296</v>
      </c>
      <c r="K12" s="4"/>
    </row>
    <row r="13" spans="1:11" ht="15" customHeight="1" x14ac:dyDescent="0.2">
      <c r="A13" s="18" t="s">
        <v>28</v>
      </c>
      <c r="B13" s="12">
        <f>+'[6]7ud'!B49</f>
        <v>391</v>
      </c>
      <c r="C13" s="13">
        <f>+'[6]7ud'!C49</f>
        <v>329</v>
      </c>
      <c r="D13" s="40">
        <f>+'[6]7ud'!D49</f>
        <v>323</v>
      </c>
      <c r="E13" s="13">
        <f>+'[6]7ud'!E49</f>
        <v>5301</v>
      </c>
      <c r="F13" s="13">
        <f>+'[6]7ud'!F49</f>
        <v>4936</v>
      </c>
      <c r="G13" s="13">
        <f>+'[6]7ud'!G49</f>
        <v>4989</v>
      </c>
      <c r="H13" s="80">
        <f>+'[6]7ud'!H49</f>
        <v>100.93749999999999</v>
      </c>
      <c r="I13" s="81">
        <f>+'[6]7ud'!I49</f>
        <v>98.176291793313069</v>
      </c>
      <c r="J13" s="81">
        <f>+'[6]7ud'!J49</f>
        <v>101.0737439222042</v>
      </c>
      <c r="K13" s="5"/>
    </row>
    <row r="14" spans="1:11" ht="15" customHeight="1" x14ac:dyDescent="0.2">
      <c r="A14" s="18" t="s">
        <v>29</v>
      </c>
      <c r="B14" s="12">
        <f>+'[6]7ud'!B55</f>
        <v>209</v>
      </c>
      <c r="C14" s="13">
        <f>+'[6]7ud'!C55</f>
        <v>220</v>
      </c>
      <c r="D14" s="40">
        <f>+'[6]7ud'!D55</f>
        <v>180</v>
      </c>
      <c r="E14" s="13">
        <f>+'[6]7ud'!E55</f>
        <v>2869</v>
      </c>
      <c r="F14" s="13">
        <f>+'[6]7ud'!F55</f>
        <v>2633</v>
      </c>
      <c r="G14" s="13">
        <f>+'[6]7ud'!G55</f>
        <v>2446</v>
      </c>
      <c r="H14" s="80">
        <f>+'[6]7ud'!H55</f>
        <v>89.10891089108911</v>
      </c>
      <c r="I14" s="81">
        <f>+'[6]7ud'!I55</f>
        <v>81.818181818181827</v>
      </c>
      <c r="J14" s="81">
        <f>+'[6]7ud'!J55</f>
        <v>92.897835169008729</v>
      </c>
      <c r="K14" s="5"/>
    </row>
    <row r="15" spans="1:11" ht="15" customHeight="1" x14ac:dyDescent="0.2">
      <c r="A15" s="18" t="s">
        <v>30</v>
      </c>
      <c r="B15" s="12">
        <f>+'[6]7ud'!B61</f>
        <v>275</v>
      </c>
      <c r="C15" s="13">
        <f>+'[6]7ud'!C61</f>
        <v>201</v>
      </c>
      <c r="D15" s="40">
        <f>+'[6]7ud'!D61</f>
        <v>190</v>
      </c>
      <c r="E15" s="13">
        <f>+'[6]7ud'!E61</f>
        <v>3209</v>
      </c>
      <c r="F15" s="13">
        <f>+'[6]7ud'!F61</f>
        <v>2653</v>
      </c>
      <c r="G15" s="13">
        <f>+'[6]7ud'!G61</f>
        <v>2704</v>
      </c>
      <c r="H15" s="80">
        <f>+'[6]7ud'!H61</f>
        <v>102.70270270270269</v>
      </c>
      <c r="I15" s="81">
        <f>+'[6]7ud'!I61</f>
        <v>94.527363184079604</v>
      </c>
      <c r="J15" s="81">
        <f>+'[6]7ud'!J61</f>
        <v>101.92235205427818</v>
      </c>
      <c r="K15" s="5"/>
    </row>
    <row r="16" spans="1:11" ht="15" customHeight="1" x14ac:dyDescent="0.2">
      <c r="A16" s="18" t="s">
        <v>31</v>
      </c>
      <c r="B16" s="12">
        <f>+'[6]7ud'!B67</f>
        <v>274</v>
      </c>
      <c r="C16" s="13">
        <f>+'[6]7ud'!C67</f>
        <v>208</v>
      </c>
      <c r="D16" s="40">
        <f>+'[6]7ud'!D67</f>
        <v>191</v>
      </c>
      <c r="E16" s="13">
        <f>+'[6]7ud'!E67</f>
        <v>3398</v>
      </c>
      <c r="F16" s="13">
        <f>+'[6]7ud'!F67</f>
        <v>3003</v>
      </c>
      <c r="G16" s="13">
        <f>+'[6]7ud'!G67</f>
        <v>2983</v>
      </c>
      <c r="H16" s="80">
        <f>+'[6]7ud'!H67</f>
        <v>125.6578947368421</v>
      </c>
      <c r="I16" s="81">
        <f>+'[6]7ud'!I67</f>
        <v>91.826923076923066</v>
      </c>
      <c r="J16" s="81">
        <f>+'[6]7ud'!J67</f>
        <v>99.33399933399933</v>
      </c>
      <c r="K16" s="5"/>
    </row>
    <row r="17" spans="1:11" ht="15" customHeight="1" x14ac:dyDescent="0.2">
      <c r="A17" s="18" t="s">
        <v>32</v>
      </c>
      <c r="B17" s="12">
        <f>+'[6]7ud'!B71</f>
        <v>193</v>
      </c>
      <c r="C17" s="13">
        <f>+'[6]7ud'!C71</f>
        <v>143</v>
      </c>
      <c r="D17" s="40">
        <f>+'[6]7ud'!D71</f>
        <v>127</v>
      </c>
      <c r="E17" s="13">
        <f>+'[6]7ud'!E71</f>
        <v>2556</v>
      </c>
      <c r="F17" s="13">
        <f>+'[6]7ud'!F71</f>
        <v>2081</v>
      </c>
      <c r="G17" s="13">
        <f>+'[6]7ud'!G71</f>
        <v>1999</v>
      </c>
      <c r="H17" s="80">
        <f>+'[6]7ud'!H71</f>
        <v>139.56043956043956</v>
      </c>
      <c r="I17" s="81">
        <f>+'[6]7ud'!I71</f>
        <v>88.811188811188813</v>
      </c>
      <c r="J17" s="81">
        <f>+'[6]7ud'!J71</f>
        <v>96.059586737145608</v>
      </c>
      <c r="K17" s="5"/>
    </row>
    <row r="18" spans="1:11" ht="15" customHeight="1" x14ac:dyDescent="0.2">
      <c r="A18" s="18" t="s">
        <v>33</v>
      </c>
      <c r="B18" s="12">
        <f>+'[6]7ud'!B76</f>
        <v>128</v>
      </c>
      <c r="C18" s="13">
        <f>+'[6]7ud'!C76</f>
        <v>148</v>
      </c>
      <c r="D18" s="40">
        <f>+'[6]7ud'!D76</f>
        <v>132</v>
      </c>
      <c r="E18" s="13">
        <f>+'[6]7ud'!E76</f>
        <v>2183</v>
      </c>
      <c r="F18" s="13">
        <f>+'[6]7ud'!F76</f>
        <v>1777</v>
      </c>
      <c r="G18" s="13">
        <f>+'[6]7ud'!G76</f>
        <v>1843</v>
      </c>
      <c r="H18" s="80">
        <f>+'[6]7ud'!H76</f>
        <v>124.52830188679245</v>
      </c>
      <c r="I18" s="81">
        <f>+'[6]7ud'!I76</f>
        <v>89.189189189189193</v>
      </c>
      <c r="J18" s="81">
        <f>+'[6]7ud'!J76</f>
        <v>103.71412492965672</v>
      </c>
      <c r="K18" s="5"/>
    </row>
    <row r="19" spans="1:11" ht="15" customHeight="1" x14ac:dyDescent="0.2">
      <c r="A19" s="25" t="s">
        <v>34</v>
      </c>
      <c r="B19" s="26">
        <f>+'[6]7ud'!B82</f>
        <v>364</v>
      </c>
      <c r="C19" s="27">
        <f>+'[6]7ud'!C82</f>
        <v>333</v>
      </c>
      <c r="D19" s="41">
        <f>+'[6]7ud'!D82</f>
        <v>290</v>
      </c>
      <c r="E19" s="27">
        <f>+'[6]7ud'!E82</f>
        <v>4750</v>
      </c>
      <c r="F19" s="27">
        <f>+'[6]7ud'!F82</f>
        <v>4611</v>
      </c>
      <c r="G19" s="27">
        <f>+'[6]7ud'!G82</f>
        <v>4417</v>
      </c>
      <c r="H19" s="82">
        <f>+'[6]7ud'!H82</f>
        <v>108.61423220973782</v>
      </c>
      <c r="I19" s="83">
        <f>+'[6]7ud'!I82</f>
        <v>87.087087087087085</v>
      </c>
      <c r="J19" s="83">
        <f>+'[6]7ud'!J82</f>
        <v>95.79266970288441</v>
      </c>
      <c r="K19" s="5"/>
    </row>
    <row r="20" spans="1:11" ht="15" customHeight="1" x14ac:dyDescent="0.2">
      <c r="A20" s="10"/>
      <c r="B20" s="10"/>
      <c r="C20" s="10"/>
      <c r="D20" s="10"/>
      <c r="E20" s="10"/>
      <c r="F20" s="10"/>
      <c r="G20" s="10"/>
      <c r="H20" s="10"/>
      <c r="I20" s="10"/>
      <c r="J20" s="10"/>
    </row>
    <row r="21" spans="1:11" ht="15" customHeight="1" x14ac:dyDescent="0.2">
      <c r="A21" s="68" t="s">
        <v>147</v>
      </c>
    </row>
  </sheetData>
  <mergeCells count="2">
    <mergeCell ref="B4:C4"/>
    <mergeCell ref="H3:J3"/>
  </mergeCells>
  <hyperlinks>
    <hyperlink ref="A21" location="Kazalo!A1" display="nazaj na kazalo" xr:uid="{00000000-0004-0000-0F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6"/>
  <sheetViews>
    <sheetView showGridLines="0" tabSelected="1" workbookViewId="0">
      <selection activeCell="F20" sqref="F20"/>
    </sheetView>
  </sheetViews>
  <sheetFormatPr defaultColWidth="9.140625" defaultRowHeight="15" customHeight="1" x14ac:dyDescent="0.2"/>
  <cols>
    <col min="1" max="1" width="21.5703125" style="6" customWidth="1"/>
    <col min="2" max="4" width="7.85546875" style="6" customWidth="1"/>
    <col min="5" max="7" width="9.28515625" style="6" customWidth="1"/>
    <col min="8" max="10" width="7.710937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577</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1"/>
      <c r="C3" s="292"/>
      <c r="D3" s="36"/>
      <c r="E3" s="29"/>
      <c r="F3" s="29"/>
      <c r="G3" s="29"/>
      <c r="H3" s="302" t="s">
        <v>63</v>
      </c>
      <c r="I3" s="303"/>
      <c r="J3" s="303"/>
      <c r="K3" s="44"/>
      <c r="L3" s="44"/>
      <c r="M3" s="44"/>
    </row>
    <row r="4" spans="1:17" ht="15" customHeight="1" x14ac:dyDescent="0.2">
      <c r="A4" s="118" t="s">
        <v>89</v>
      </c>
      <c r="B4" s="304"/>
      <c r="C4" s="305"/>
      <c r="D4" s="142"/>
      <c r="E4" s="283"/>
      <c r="F4" s="283"/>
      <c r="G4" s="283"/>
      <c r="H4" s="147" t="str">
        <f>+'[6]7ud'!H4</f>
        <v>XII 24</v>
      </c>
      <c r="I4" s="143" t="str">
        <f>+'[6]7ud'!I4</f>
        <v>XII 24</v>
      </c>
      <c r="J4" s="143" t="str">
        <f>+'[6]7ud'!J4</f>
        <v>I-XII 24</v>
      </c>
      <c r="K4" s="44"/>
      <c r="L4" s="44"/>
      <c r="M4" s="44"/>
    </row>
    <row r="5" spans="1:17" ht="15" customHeight="1" x14ac:dyDescent="0.2">
      <c r="A5" s="175" t="s">
        <v>60</v>
      </c>
      <c r="B5" s="165" t="str">
        <f>+'[6]7ud'!B5</f>
        <v>X 24</v>
      </c>
      <c r="C5" s="166" t="str">
        <f>+'[6]7ud'!C5</f>
        <v>XI 24</v>
      </c>
      <c r="D5" s="269" t="str">
        <f>+'[6]7ud'!D5</f>
        <v>XII 24</v>
      </c>
      <c r="E5" s="166" t="str">
        <f>+'[6]7ud'!E5</f>
        <v>I-XII 22</v>
      </c>
      <c r="F5" s="166" t="str">
        <f>+'[6]7ud'!F5</f>
        <v>I-XII 23</v>
      </c>
      <c r="G5" s="166" t="str">
        <f>+'[6]7ud'!G5</f>
        <v>I-XII 24</v>
      </c>
      <c r="H5" s="173" t="str">
        <f>+'[6]7ud'!H5</f>
        <v>XII 23</v>
      </c>
      <c r="I5" s="174" t="str">
        <f>+'[6]7ud'!I5</f>
        <v>XI 24</v>
      </c>
      <c r="J5" s="174" t="str">
        <f>+'[6]7ud'!J5</f>
        <v>I-XII 23</v>
      </c>
      <c r="K5" s="44"/>
      <c r="L5" s="44"/>
      <c r="M5" s="44"/>
    </row>
    <row r="6" spans="1:17" ht="15" customHeight="1" x14ac:dyDescent="0.2">
      <c r="A6" s="21" t="s">
        <v>22</v>
      </c>
      <c r="B6" s="22">
        <f>+[7]Odliv!K4</f>
        <v>5601</v>
      </c>
      <c r="C6" s="23">
        <f>+[7]Odliv!L4</f>
        <v>4873</v>
      </c>
      <c r="D6" s="38">
        <f>+[7]Odliv!M4</f>
        <v>4234</v>
      </c>
      <c r="E6" s="23">
        <v>72545</v>
      </c>
      <c r="F6" s="23">
        <v>64490</v>
      </c>
      <c r="G6" s="23">
        <f>+[7]Odliv!M25</f>
        <v>63488</v>
      </c>
      <c r="H6" s="74">
        <f>+D6/[8]Odliv!M4*100</f>
        <v>105.61237216263409</v>
      </c>
      <c r="I6" s="76">
        <f>+D6/C6*100</f>
        <v>86.886927970449406</v>
      </c>
      <c r="J6" s="76">
        <f>+G6/[8]Odliv!M25*100</f>
        <v>98.446270739649549</v>
      </c>
      <c r="K6" s="44"/>
      <c r="L6" s="44"/>
      <c r="M6" s="44"/>
    </row>
    <row r="7" spans="1:17" ht="12.75" customHeight="1" x14ac:dyDescent="0.2">
      <c r="A7" s="11"/>
      <c r="B7" s="15"/>
      <c r="C7" s="16"/>
      <c r="D7" s="39"/>
      <c r="E7" s="16"/>
      <c r="F7" s="16"/>
      <c r="G7" s="16"/>
      <c r="H7" s="77"/>
      <c r="I7" s="79"/>
      <c r="J7" s="79"/>
      <c r="K7" s="44"/>
      <c r="L7" s="44"/>
      <c r="M7" s="44"/>
    </row>
    <row r="8" spans="1:17" ht="15" customHeight="1" x14ac:dyDescent="0.2">
      <c r="A8" s="70" t="s">
        <v>35</v>
      </c>
      <c r="B8" s="71">
        <f>+[7]Odliv!K6</f>
        <v>3234</v>
      </c>
      <c r="C8" s="17">
        <f>+[7]Odliv!L6</f>
        <v>2834</v>
      </c>
      <c r="D8" s="72">
        <f>+[7]Odliv!M6</f>
        <v>2436</v>
      </c>
      <c r="E8" s="17">
        <v>41912</v>
      </c>
      <c r="F8" s="17">
        <v>37390</v>
      </c>
      <c r="G8" s="17">
        <f>+[7]Odliv!M27</f>
        <v>36914</v>
      </c>
      <c r="H8" s="126">
        <f>+D8/[8]Odliv!M6*100</f>
        <v>106.60831509846827</v>
      </c>
      <c r="I8" s="79">
        <f t="shared" ref="I8:I16" si="0">+D8/C8*100</f>
        <v>85.956245589273124</v>
      </c>
      <c r="J8" s="79">
        <f>+G8/[8]Odliv!M27*100</f>
        <v>98.726932334848897</v>
      </c>
      <c r="K8" s="3"/>
      <c r="L8" s="3"/>
      <c r="M8" s="3"/>
    </row>
    <row r="9" spans="1:17" ht="15" customHeight="1" x14ac:dyDescent="0.2">
      <c r="A9" s="43" t="s">
        <v>41</v>
      </c>
      <c r="B9" s="12">
        <f>+[7]Odliv!K7</f>
        <v>373</v>
      </c>
      <c r="C9" s="13">
        <f>+[7]Odliv!L7</f>
        <v>280</v>
      </c>
      <c r="D9" s="40">
        <f>+[7]Odliv!M7</f>
        <v>260</v>
      </c>
      <c r="E9" s="13">
        <v>4419</v>
      </c>
      <c r="F9" s="13">
        <v>3648</v>
      </c>
      <c r="G9" s="13">
        <f>+[7]Odliv!M28</f>
        <v>3737</v>
      </c>
      <c r="H9" s="80">
        <f>+D9/[8]Odliv!M7*100</f>
        <v>115.04424778761062</v>
      </c>
      <c r="I9" s="81">
        <f t="shared" si="0"/>
        <v>92.857142857142861</v>
      </c>
      <c r="J9" s="81">
        <f>+G9/[8]Odliv!M28*100</f>
        <v>102.43969298245614</v>
      </c>
      <c r="K9" s="3"/>
      <c r="L9" s="3"/>
      <c r="M9" s="3"/>
      <c r="P9" s="7"/>
      <c r="Q9" s="8"/>
    </row>
    <row r="10" spans="1:17" ht="15" customHeight="1" x14ac:dyDescent="0.2">
      <c r="A10" s="43" t="s">
        <v>38</v>
      </c>
      <c r="B10" s="12">
        <f>+[7]Odliv!K8</f>
        <v>194</v>
      </c>
      <c r="C10" s="13">
        <f>+[7]Odliv!L8</f>
        <v>188</v>
      </c>
      <c r="D10" s="40">
        <f>+[7]Odliv!M8</f>
        <v>149</v>
      </c>
      <c r="E10" s="13">
        <v>2631</v>
      </c>
      <c r="F10" s="13">
        <v>2451</v>
      </c>
      <c r="G10" s="13">
        <f>+[7]Odliv!M29</f>
        <v>2296</v>
      </c>
      <c r="H10" s="80">
        <f>+D10/[8]Odliv!M8*100</f>
        <v>104.92957746478872</v>
      </c>
      <c r="I10" s="81">
        <f t="shared" si="0"/>
        <v>79.255319148936167</v>
      </c>
      <c r="J10" s="81">
        <f>+G10/[8]Odliv!M29*100</f>
        <v>93.676050591595271</v>
      </c>
      <c r="K10" s="3"/>
      <c r="L10" s="3"/>
      <c r="M10" s="3"/>
      <c r="P10" s="7"/>
      <c r="Q10" s="8"/>
    </row>
    <row r="11" spans="1:17" ht="15" customHeight="1" x14ac:dyDescent="0.2">
      <c r="A11" s="43" t="s">
        <v>37</v>
      </c>
      <c r="B11" s="12">
        <f>+[7]Odliv!K9</f>
        <v>1031</v>
      </c>
      <c r="C11" s="13">
        <f>+[7]Odliv!L9</f>
        <v>894</v>
      </c>
      <c r="D11" s="40">
        <f>+[7]Odliv!M9</f>
        <v>773</v>
      </c>
      <c r="E11" s="13">
        <v>13629</v>
      </c>
      <c r="F11" s="13">
        <v>12267</v>
      </c>
      <c r="G11" s="13">
        <f>+[7]Odliv!M30</f>
        <v>11766</v>
      </c>
      <c r="H11" s="80">
        <f>+D11/[8]Odliv!M9*100</f>
        <v>110.9038737446198</v>
      </c>
      <c r="I11" s="81">
        <f t="shared" si="0"/>
        <v>86.465324384787465</v>
      </c>
      <c r="J11" s="81">
        <f>+G11/[8]Odliv!M30*100</f>
        <v>95.915871851308381</v>
      </c>
      <c r="K11" s="4"/>
      <c r="L11" s="4"/>
      <c r="M11" s="4"/>
      <c r="P11" s="7"/>
      <c r="Q11" s="8"/>
    </row>
    <row r="12" spans="1:17" ht="15" customHeight="1" x14ac:dyDescent="0.2">
      <c r="A12" s="43" t="s">
        <v>36</v>
      </c>
      <c r="B12" s="12">
        <f>+[7]Odliv!K10</f>
        <v>397</v>
      </c>
      <c r="C12" s="13">
        <f>+[7]Odliv!L10</f>
        <v>341</v>
      </c>
      <c r="D12" s="40">
        <f>+[7]Odliv!M10</f>
        <v>320</v>
      </c>
      <c r="E12" s="13">
        <v>5351</v>
      </c>
      <c r="F12" s="13">
        <v>4989</v>
      </c>
      <c r="G12" s="13">
        <f>+[7]Odliv!M31</f>
        <v>5023</v>
      </c>
      <c r="H12" s="80">
        <f>+D12/[8]Odliv!M10*100</f>
        <v>100.94637223974763</v>
      </c>
      <c r="I12" s="81">
        <f t="shared" si="0"/>
        <v>93.841642228739005</v>
      </c>
      <c r="J12" s="81">
        <f>+G12/[8]Odliv!M31*100</f>
        <v>100.6814992984566</v>
      </c>
      <c r="K12" s="4"/>
      <c r="L12" s="4"/>
      <c r="M12" s="4"/>
      <c r="P12" s="7"/>
      <c r="Q12" s="8"/>
    </row>
    <row r="13" spans="1:17" ht="15" customHeight="1" x14ac:dyDescent="0.2">
      <c r="A13" s="43" t="s">
        <v>469</v>
      </c>
      <c r="B13" s="12">
        <f>+[7]Odliv!K11</f>
        <v>206</v>
      </c>
      <c r="C13" s="13">
        <f>+[7]Odliv!L11</f>
        <v>159</v>
      </c>
      <c r="D13" s="40">
        <f>+[7]Odliv!M11</f>
        <v>134</v>
      </c>
      <c r="E13" s="13">
        <v>2617</v>
      </c>
      <c r="F13" s="13">
        <v>2122</v>
      </c>
      <c r="G13" s="13">
        <f>+[7]Odliv!M32</f>
        <v>2037</v>
      </c>
      <c r="H13" s="80">
        <f>+D13/[8]Odliv!M11*100</f>
        <v>128.84615384615387</v>
      </c>
      <c r="I13" s="81">
        <f t="shared" si="0"/>
        <v>84.276729559748432</v>
      </c>
      <c r="J13" s="81">
        <f>+G13/[8]Odliv!M32*100</f>
        <v>95.994344957587188</v>
      </c>
      <c r="K13" s="4"/>
      <c r="L13" s="4"/>
      <c r="M13" s="4"/>
      <c r="P13" s="7"/>
      <c r="Q13" s="8"/>
    </row>
    <row r="14" spans="1:17" ht="15" customHeight="1" x14ac:dyDescent="0.2">
      <c r="A14" s="43" t="s">
        <v>470</v>
      </c>
      <c r="B14" s="12">
        <f>+[7]Odliv!K12</f>
        <v>126</v>
      </c>
      <c r="C14" s="13">
        <f>+[7]Odliv!L12</f>
        <v>117</v>
      </c>
      <c r="D14" s="40">
        <f>+[7]Odliv!M12</f>
        <v>69</v>
      </c>
      <c r="E14" s="13">
        <v>1505</v>
      </c>
      <c r="F14" s="13">
        <v>1362</v>
      </c>
      <c r="G14" s="13">
        <f>+[7]Odliv!M33</f>
        <v>1325</v>
      </c>
      <c r="H14" s="80">
        <f>+D14/[8]Odliv!M12*100</f>
        <v>84.146341463414629</v>
      </c>
      <c r="I14" s="81">
        <f t="shared" si="0"/>
        <v>58.974358974358978</v>
      </c>
      <c r="J14" s="81">
        <f>+G14/[8]Odliv!M33*100</f>
        <v>97.2834067547724</v>
      </c>
      <c r="K14" s="4"/>
      <c r="L14" s="4"/>
      <c r="M14" s="4"/>
      <c r="P14" s="7"/>
      <c r="Q14" s="8"/>
    </row>
    <row r="15" spans="1:17" ht="15" customHeight="1" x14ac:dyDescent="0.2">
      <c r="A15" s="43" t="s">
        <v>39</v>
      </c>
      <c r="B15" s="12">
        <f>+[7]Odliv!K13</f>
        <v>776</v>
      </c>
      <c r="C15" s="13">
        <f>+[7]Odliv!L13</f>
        <v>712</v>
      </c>
      <c r="D15" s="40">
        <f>+[7]Odliv!M13</f>
        <v>608</v>
      </c>
      <c r="E15" s="13">
        <v>9661</v>
      </c>
      <c r="F15" s="13">
        <v>8868</v>
      </c>
      <c r="G15" s="13">
        <f>+[7]Odliv!M34</f>
        <v>8947</v>
      </c>
      <c r="H15" s="80">
        <f>+D15/[8]Odliv!M13*100</f>
        <v>99.022801302931597</v>
      </c>
      <c r="I15" s="81">
        <f t="shared" si="0"/>
        <v>85.393258426966284</v>
      </c>
      <c r="J15" s="81">
        <f>+G15/[8]Odliv!M34*100</f>
        <v>100.89084348218313</v>
      </c>
      <c r="K15" s="4"/>
      <c r="L15" s="4"/>
      <c r="M15" s="4"/>
      <c r="P15" s="7"/>
      <c r="Q15" s="8"/>
    </row>
    <row r="16" spans="1:17" ht="15" customHeight="1" x14ac:dyDescent="0.2">
      <c r="A16" s="43" t="s">
        <v>40</v>
      </c>
      <c r="B16" s="12">
        <f>+[7]Odliv!K14</f>
        <v>131</v>
      </c>
      <c r="C16" s="13">
        <f>+[7]Odliv!L14</f>
        <v>143</v>
      </c>
      <c r="D16" s="40">
        <f>+[7]Odliv!M14</f>
        <v>123</v>
      </c>
      <c r="E16" s="13">
        <v>2099</v>
      </c>
      <c r="F16" s="13">
        <v>1683</v>
      </c>
      <c r="G16" s="13">
        <f>+[7]Odliv!M35</f>
        <v>1783</v>
      </c>
      <c r="H16" s="80">
        <f>+D16/[8]Odliv!M14*100</f>
        <v>119.41747572815532</v>
      </c>
      <c r="I16" s="81">
        <f t="shared" si="0"/>
        <v>86.013986013986013</v>
      </c>
      <c r="J16" s="81">
        <f>+G16/[8]Odliv!M35*100</f>
        <v>105.941770647653</v>
      </c>
      <c r="K16" s="4"/>
      <c r="L16" s="4"/>
      <c r="M16" s="4"/>
      <c r="P16" s="7"/>
      <c r="Q16" s="8"/>
    </row>
    <row r="17" spans="1:17" ht="15" customHeight="1" x14ac:dyDescent="0.2">
      <c r="A17" s="43"/>
      <c r="B17" s="12"/>
      <c r="C17" s="13"/>
      <c r="D17" s="40"/>
      <c r="E17" s="13"/>
      <c r="F17" s="13"/>
      <c r="G17" s="13"/>
      <c r="H17" s="80"/>
      <c r="I17" s="81"/>
      <c r="J17" s="81"/>
      <c r="K17" s="4"/>
      <c r="L17" s="4"/>
      <c r="M17" s="4"/>
      <c r="P17" s="7"/>
      <c r="Q17" s="8"/>
    </row>
    <row r="18" spans="1:17" ht="15" customHeight="1" x14ac:dyDescent="0.2">
      <c r="A18" s="70" t="s">
        <v>42</v>
      </c>
      <c r="B18" s="71">
        <f>+[7]Odliv!K16</f>
        <v>2192</v>
      </c>
      <c r="C18" s="17">
        <f>+[7]Odliv!L16</f>
        <v>1896</v>
      </c>
      <c r="D18" s="72">
        <f>+[7]Odliv!M16</f>
        <v>1631</v>
      </c>
      <c r="E18" s="17">
        <v>28831</v>
      </c>
      <c r="F18" s="17">
        <v>25013</v>
      </c>
      <c r="G18" s="17">
        <f>+[7]Odliv!M37</f>
        <v>23896</v>
      </c>
      <c r="H18" s="126">
        <f>+D18/[8]Odliv!M16*100</f>
        <v>101.4934660858743</v>
      </c>
      <c r="I18" s="79">
        <f>+D18/C18*100</f>
        <v>86.023206751054843</v>
      </c>
      <c r="J18" s="79">
        <f>+G18/[8]Odliv!M37*100</f>
        <v>95.534322152480712</v>
      </c>
      <c r="K18" s="4"/>
      <c r="L18" s="4"/>
      <c r="M18" s="4"/>
      <c r="P18" s="7"/>
      <c r="Q18" s="8"/>
    </row>
    <row r="19" spans="1:17" ht="15" customHeight="1" x14ac:dyDescent="0.2">
      <c r="A19" s="43" t="s">
        <v>44</v>
      </c>
      <c r="B19" s="12">
        <f>+[7]Odliv!K17</f>
        <v>472</v>
      </c>
      <c r="C19" s="13">
        <f>+[7]Odliv!L17</f>
        <v>376</v>
      </c>
      <c r="D19" s="40">
        <f>+[7]Odliv!M17</f>
        <v>357</v>
      </c>
      <c r="E19" s="13">
        <v>5777</v>
      </c>
      <c r="F19" s="13">
        <v>5066</v>
      </c>
      <c r="G19" s="13">
        <f>+[7]Odliv!M38</f>
        <v>4932</v>
      </c>
      <c r="H19" s="80">
        <f>+D19/[8]Odliv!M17*100</f>
        <v>107.53012048192771</v>
      </c>
      <c r="I19" s="81">
        <f>+D19/C19*100</f>
        <v>94.946808510638306</v>
      </c>
      <c r="J19" s="81">
        <f>+G19/[8]Odliv!M38*100</f>
        <v>97.354915120410581</v>
      </c>
      <c r="K19" s="4"/>
      <c r="L19" s="4"/>
      <c r="M19" s="4"/>
      <c r="P19" s="7"/>
      <c r="Q19" s="8"/>
    </row>
    <row r="20" spans="1:17" ht="15" customHeight="1" x14ac:dyDescent="0.2">
      <c r="A20" s="43" t="s">
        <v>45</v>
      </c>
      <c r="B20" s="12">
        <f>+[7]Odliv!K18</f>
        <v>212</v>
      </c>
      <c r="C20" s="13">
        <f>+[7]Odliv!L18</f>
        <v>227</v>
      </c>
      <c r="D20" s="40">
        <f>+[7]Odliv!M18</f>
        <v>182</v>
      </c>
      <c r="E20" s="13">
        <v>2936</v>
      </c>
      <c r="F20" s="13">
        <v>2658</v>
      </c>
      <c r="G20" s="13">
        <f>+[7]Odliv!M39</f>
        <v>2478</v>
      </c>
      <c r="H20" s="80">
        <f>+D20/[8]Odliv!M18*100</f>
        <v>88.349514563106794</v>
      </c>
      <c r="I20" s="81">
        <f>+D20/C20*100</f>
        <v>80.1762114537445</v>
      </c>
      <c r="J20" s="81">
        <f>+G20/[8]Odliv!M39*100</f>
        <v>93.227990970654631</v>
      </c>
      <c r="K20" s="4"/>
      <c r="L20" s="4"/>
      <c r="M20" s="4"/>
      <c r="P20" s="7"/>
      <c r="Q20" s="8"/>
    </row>
    <row r="21" spans="1:17" ht="15" customHeight="1" x14ac:dyDescent="0.2">
      <c r="A21" s="43" t="s">
        <v>46</v>
      </c>
      <c r="B21" s="12">
        <f>+[7]Odliv!K19</f>
        <v>273</v>
      </c>
      <c r="C21" s="13">
        <f>+[7]Odliv!L19</f>
        <v>233</v>
      </c>
      <c r="D21" s="40">
        <f>+[7]Odliv!M19</f>
        <v>208</v>
      </c>
      <c r="E21" s="13">
        <v>4314</v>
      </c>
      <c r="F21" s="13">
        <v>3702</v>
      </c>
      <c r="G21" s="13">
        <f>+[7]Odliv!M40</f>
        <v>3501</v>
      </c>
      <c r="H21" s="80">
        <f>+D21/[8]Odliv!M19*100</f>
        <v>99.047619047619051</v>
      </c>
      <c r="I21" s="81">
        <f>+D21/C21*100</f>
        <v>89.27038626609442</v>
      </c>
      <c r="J21" s="81">
        <f>+G21/[8]Odliv!M40*100</f>
        <v>94.570502431118314</v>
      </c>
      <c r="K21" s="5"/>
      <c r="L21" s="5"/>
      <c r="M21" s="5"/>
      <c r="P21" s="7"/>
      <c r="Q21" s="8"/>
    </row>
    <row r="22" spans="1:17" ht="15" customHeight="1" x14ac:dyDescent="0.2">
      <c r="A22" s="43" t="s">
        <v>43</v>
      </c>
      <c r="B22" s="12">
        <f>+[7]Odliv!K20</f>
        <v>1235</v>
      </c>
      <c r="C22" s="13">
        <f>+[7]Odliv!L20</f>
        <v>1060</v>
      </c>
      <c r="D22" s="40">
        <f>+[7]Odliv!M20</f>
        <v>884</v>
      </c>
      <c r="E22" s="13">
        <v>15804</v>
      </c>
      <c r="F22" s="13">
        <v>13587</v>
      </c>
      <c r="G22" s="13">
        <f>+[7]Odliv!M41</f>
        <v>12985</v>
      </c>
      <c r="H22" s="80">
        <f>+D22/[8]Odliv!M20*100</f>
        <v>102.91036088474972</v>
      </c>
      <c r="I22" s="81">
        <f>+D22/C22*100</f>
        <v>83.396226415094347</v>
      </c>
      <c r="J22" s="81">
        <f>+G22/[8]Odliv!M41*100</f>
        <v>95.56929417825863</v>
      </c>
      <c r="K22" s="5"/>
      <c r="L22" s="5"/>
      <c r="M22" s="5"/>
      <c r="P22" s="7"/>
      <c r="Q22" s="8"/>
    </row>
    <row r="23" spans="1:17" ht="15" customHeight="1" x14ac:dyDescent="0.2">
      <c r="A23" s="43"/>
      <c r="B23" s="12"/>
      <c r="C23" s="13"/>
      <c r="D23" s="40"/>
      <c r="E23" s="13"/>
      <c r="F23" s="13"/>
      <c r="G23" s="13"/>
      <c r="H23" s="80"/>
      <c r="I23" s="81"/>
      <c r="J23" s="81"/>
      <c r="K23" s="5"/>
      <c r="L23" s="5"/>
      <c r="M23" s="5"/>
      <c r="P23" s="7"/>
      <c r="Q23" s="8"/>
    </row>
    <row r="24" spans="1:17" ht="15" customHeight="1" x14ac:dyDescent="0.2">
      <c r="A24" s="25" t="s">
        <v>65</v>
      </c>
      <c r="B24" s="26">
        <f>+[7]Odliv!K22</f>
        <v>175</v>
      </c>
      <c r="C24" s="27">
        <f>+[7]Odliv!L22</f>
        <v>143</v>
      </c>
      <c r="D24" s="41">
        <f>+[7]Odliv!M22</f>
        <v>167</v>
      </c>
      <c r="E24" s="27">
        <v>1802</v>
      </c>
      <c r="F24" s="27">
        <v>2087</v>
      </c>
      <c r="G24" s="27">
        <f>+[7]Odliv!M43</f>
        <v>2678</v>
      </c>
      <c r="H24" s="82">
        <f>+D24/[8]Odliv!M22*100</f>
        <v>142.73504273504273</v>
      </c>
      <c r="I24" s="83">
        <f>+D24/C24*100</f>
        <v>116.78321678321679</v>
      </c>
      <c r="J24" s="83">
        <f>+G24/[8]Odliv!M43*100</f>
        <v>128.31816003833254</v>
      </c>
      <c r="K24" s="5"/>
      <c r="L24" s="5"/>
      <c r="M24" s="5"/>
      <c r="P24" s="7"/>
      <c r="Q24" s="8"/>
    </row>
    <row r="25" spans="1:17" ht="15" customHeight="1" x14ac:dyDescent="0.2">
      <c r="A25" s="10"/>
      <c r="B25" s="10"/>
      <c r="C25" s="10"/>
      <c r="D25" s="10"/>
      <c r="E25" s="10"/>
      <c r="F25" s="10"/>
      <c r="G25" s="10"/>
      <c r="H25" s="10"/>
      <c r="I25" s="10"/>
      <c r="J25" s="10"/>
    </row>
    <row r="26" spans="1:17" ht="15" customHeight="1" x14ac:dyDescent="0.2">
      <c r="A26" s="68" t="s">
        <v>147</v>
      </c>
    </row>
  </sheetData>
  <mergeCells count="2">
    <mergeCell ref="B4:C4"/>
    <mergeCell ref="H3:J3"/>
  </mergeCells>
  <hyperlinks>
    <hyperlink ref="A26" location="Kazalo!A1" display="nazaj na kazalo" xr:uid="{00000000-0004-0000-11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2"/>
  <sheetViews>
    <sheetView showGridLines="0" tabSelected="1" workbookViewId="0">
      <selection activeCell="F20" sqref="F20"/>
    </sheetView>
  </sheetViews>
  <sheetFormatPr defaultColWidth="9.140625" defaultRowHeight="15" customHeight="1" x14ac:dyDescent="0.2"/>
  <cols>
    <col min="1" max="1" width="17.7109375" style="6" customWidth="1"/>
    <col min="2" max="16" width="7.57031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183</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49"/>
      <c r="B3" s="312" t="s">
        <v>68</v>
      </c>
      <c r="C3" s="313"/>
      <c r="D3" s="314"/>
      <c r="E3" s="312" t="s">
        <v>53</v>
      </c>
      <c r="F3" s="313"/>
      <c r="G3" s="314"/>
      <c r="H3" s="312" t="s">
        <v>55</v>
      </c>
      <c r="I3" s="313"/>
      <c r="J3" s="314"/>
      <c r="K3" s="309" t="s">
        <v>57</v>
      </c>
      <c r="L3" s="306"/>
      <c r="M3" s="310"/>
      <c r="N3" s="309" t="s">
        <v>71</v>
      </c>
      <c r="O3" s="306"/>
      <c r="P3" s="306"/>
      <c r="Q3" s="44"/>
    </row>
    <row r="4" spans="1:21" ht="15" customHeight="1" x14ac:dyDescent="0.2">
      <c r="A4" s="245"/>
      <c r="B4" s="307" t="s">
        <v>59</v>
      </c>
      <c r="C4" s="308"/>
      <c r="D4" s="311"/>
      <c r="E4" s="307" t="s">
        <v>54</v>
      </c>
      <c r="F4" s="308"/>
      <c r="G4" s="311"/>
      <c r="H4" s="307" t="s">
        <v>56</v>
      </c>
      <c r="I4" s="308"/>
      <c r="J4" s="311"/>
      <c r="K4" s="307" t="s">
        <v>58</v>
      </c>
      <c r="L4" s="308"/>
      <c r="M4" s="311"/>
      <c r="N4" s="307" t="s">
        <v>70</v>
      </c>
      <c r="O4" s="308"/>
      <c r="P4" s="308"/>
      <c r="Q4" s="44"/>
    </row>
    <row r="5" spans="1:21" ht="15" customHeight="1" x14ac:dyDescent="0.2">
      <c r="A5" s="245" t="s">
        <v>67</v>
      </c>
      <c r="B5" s="293"/>
      <c r="C5" s="294"/>
      <c r="D5" s="141" t="str">
        <f>[6]Obdobja!B13</f>
        <v>I-XII 24</v>
      </c>
      <c r="E5" s="293"/>
      <c r="F5" s="294"/>
      <c r="G5" s="141" t="str">
        <f>[6]Obdobja!B13</f>
        <v>I-XII 24</v>
      </c>
      <c r="H5" s="293"/>
      <c r="I5" s="294"/>
      <c r="J5" s="141" t="str">
        <f>[6]Obdobja!B13</f>
        <v>I-XII 24</v>
      </c>
      <c r="K5" s="293"/>
      <c r="L5" s="294"/>
      <c r="M5" s="141" t="str">
        <f>[6]Obdobja!B13</f>
        <v>I-XII 24</v>
      </c>
      <c r="N5" s="293"/>
      <c r="O5" s="294"/>
      <c r="P5" s="141" t="str">
        <f>[6]Obdobja!B13</f>
        <v>I-XII 24</v>
      </c>
      <c r="Q5" s="47"/>
    </row>
    <row r="6" spans="1:21" ht="15" customHeight="1" x14ac:dyDescent="0.2">
      <c r="A6" s="246" t="s">
        <v>61</v>
      </c>
      <c r="B6" s="165" t="str">
        <f>[6]Obdobja!B11</f>
        <v>XII 24</v>
      </c>
      <c r="C6" s="166" t="str">
        <f>[6]Obdobja!B13</f>
        <v>I-XII 24</v>
      </c>
      <c r="D6" s="166" t="str">
        <f>[6]Obdobja!C13</f>
        <v>I-XII 23</v>
      </c>
      <c r="E6" s="165" t="str">
        <f>[6]Obdobja!B11</f>
        <v>XII 24</v>
      </c>
      <c r="F6" s="166" t="str">
        <f>[6]Obdobja!B13</f>
        <v>I-XII 24</v>
      </c>
      <c r="G6" s="166" t="str">
        <f>[6]Obdobja!C13</f>
        <v>I-XII 23</v>
      </c>
      <c r="H6" s="165" t="str">
        <f>[6]Obdobja!B11</f>
        <v>XII 24</v>
      </c>
      <c r="I6" s="166" t="str">
        <f>[6]Obdobja!B13</f>
        <v>I-XII 24</v>
      </c>
      <c r="J6" s="166" t="str">
        <f>[6]Obdobja!C13</f>
        <v>I-XII 23</v>
      </c>
      <c r="K6" s="165" t="str">
        <f>[6]Obdobja!B11</f>
        <v>XII 24</v>
      </c>
      <c r="L6" s="166" t="str">
        <f>[6]Obdobja!B13</f>
        <v>I-XII 24</v>
      </c>
      <c r="M6" s="166" t="str">
        <f>[6]Obdobja!C13</f>
        <v>I-XII 23</v>
      </c>
      <c r="N6" s="165" t="str">
        <f>[6]Obdobja!B11</f>
        <v>XII 24</v>
      </c>
      <c r="O6" s="166" t="str">
        <f>[6]Obdobja!B13</f>
        <v>I-XII 24</v>
      </c>
      <c r="P6" s="166" t="str">
        <f>[6]Obdobja!C13</f>
        <v>I-XII 23</v>
      </c>
      <c r="Q6" s="44"/>
    </row>
    <row r="7" spans="1:21" ht="15" customHeight="1" x14ac:dyDescent="0.2">
      <c r="A7" s="21" t="s">
        <v>22</v>
      </c>
      <c r="B7" s="22">
        <f>+'[6]8ud'!B7</f>
        <v>4234</v>
      </c>
      <c r="C7" s="23">
        <f>+'[6]8ud'!C7</f>
        <v>63488</v>
      </c>
      <c r="D7" s="103">
        <f>+'[6]8ud'!D7</f>
        <v>98.446270739649549</v>
      </c>
      <c r="E7" s="22">
        <f>+'[6]8ud'!E7</f>
        <v>2347</v>
      </c>
      <c r="F7" s="23">
        <f>+'[6]8ud'!F7</f>
        <v>40629</v>
      </c>
      <c r="G7" s="103">
        <f>+'[6]8ud'!G7</f>
        <v>98.487382735801035</v>
      </c>
      <c r="H7" s="22">
        <f>+'[6]8ud'!H7</f>
        <v>573</v>
      </c>
      <c r="I7" s="23">
        <f>+'[6]8ud'!I7</f>
        <v>6845</v>
      </c>
      <c r="J7" s="103">
        <f>+'[6]8ud'!J7</f>
        <v>92.952199891363392</v>
      </c>
      <c r="K7" s="22">
        <f>+'[6]8ud'!K7</f>
        <v>268</v>
      </c>
      <c r="L7" s="23">
        <f>+'[6]8ud'!L7</f>
        <v>3263</v>
      </c>
      <c r="M7" s="75">
        <f>+'[6]8ud'!M7</f>
        <v>99.938744257274109</v>
      </c>
      <c r="N7" s="22">
        <f>+'[6]8ud'!N7</f>
        <v>1046</v>
      </c>
      <c r="O7" s="23">
        <f>+'[6]8ud'!O7</f>
        <v>12751</v>
      </c>
      <c r="P7" s="75">
        <f>+'[6]8ud'!P7</f>
        <v>101.13420050761421</v>
      </c>
      <c r="Q7" s="44"/>
    </row>
    <row r="8" spans="1:21" ht="12.75" customHeight="1" x14ac:dyDescent="0.2">
      <c r="A8" s="11"/>
      <c r="B8" s="15"/>
      <c r="C8" s="16"/>
      <c r="D8" s="104"/>
      <c r="E8" s="15"/>
      <c r="F8" s="16"/>
      <c r="G8" s="104"/>
      <c r="H8" s="15"/>
      <c r="I8" s="16"/>
      <c r="J8" s="104"/>
      <c r="K8" s="15"/>
      <c r="L8" s="16"/>
      <c r="M8" s="78"/>
      <c r="N8" s="15"/>
      <c r="O8" s="16"/>
      <c r="P8" s="78"/>
      <c r="Q8" s="44"/>
    </row>
    <row r="9" spans="1:21" ht="15" customHeight="1" x14ac:dyDescent="0.2">
      <c r="A9" s="18" t="s">
        <v>23</v>
      </c>
      <c r="B9" s="12">
        <f>+'[6]8ud'!B9</f>
        <v>488</v>
      </c>
      <c r="C9" s="13">
        <f>+'[6]8ud'!C9</f>
        <v>6998</v>
      </c>
      <c r="D9" s="105">
        <f>+'[6]8ud'!D9</f>
        <v>102.82104025859536</v>
      </c>
      <c r="E9" s="12">
        <f>+'[6]8ud'!E9</f>
        <v>237</v>
      </c>
      <c r="F9" s="13">
        <f>+'[6]8ud'!F9</f>
        <v>4320</v>
      </c>
      <c r="G9" s="105">
        <f>+'[6]8ud'!G9</f>
        <v>98.720292504570381</v>
      </c>
      <c r="H9" s="12">
        <f>+'[6]8ud'!H9</f>
        <v>72</v>
      </c>
      <c r="I9" s="13">
        <f>+'[6]8ud'!I9</f>
        <v>769</v>
      </c>
      <c r="J9" s="105">
        <f>+'[6]8ud'!J9</f>
        <v>95.409429280397021</v>
      </c>
      <c r="K9" s="12">
        <f>+'[6]8ud'!K9</f>
        <v>37</v>
      </c>
      <c r="L9" s="13">
        <f>+'[6]8ud'!L9</f>
        <v>276</v>
      </c>
      <c r="M9" s="81">
        <f>+'[6]8ud'!M9</f>
        <v>92</v>
      </c>
      <c r="N9" s="12">
        <f>+'[6]8ud'!N9</f>
        <v>142</v>
      </c>
      <c r="O9" s="13">
        <f>+'[6]8ud'!O9</f>
        <v>1633</v>
      </c>
      <c r="P9" s="81">
        <f>+'[6]8ud'!P9</f>
        <v>123.33836858006042</v>
      </c>
      <c r="Q9" s="3"/>
    </row>
    <row r="10" spans="1:21" ht="15" customHeight="1" x14ac:dyDescent="0.2">
      <c r="A10" s="18" t="s">
        <v>24</v>
      </c>
      <c r="B10" s="12">
        <f>+'[6]8ud'!B17</f>
        <v>282</v>
      </c>
      <c r="C10" s="13">
        <f>+'[6]8ud'!C17</f>
        <v>4606</v>
      </c>
      <c r="D10" s="105">
        <f>+'[6]8ud'!D17</f>
        <v>95.441359303771236</v>
      </c>
      <c r="E10" s="12">
        <f>+'[6]8ud'!E17</f>
        <v>160</v>
      </c>
      <c r="F10" s="13">
        <f>+'[6]8ud'!F17</f>
        <v>3053</v>
      </c>
      <c r="G10" s="105">
        <f>+'[6]8ud'!G17</f>
        <v>98.611111111111114</v>
      </c>
      <c r="H10" s="12">
        <f>+'[6]8ud'!H17</f>
        <v>21</v>
      </c>
      <c r="I10" s="13">
        <f>+'[6]8ud'!I17</f>
        <v>358</v>
      </c>
      <c r="J10" s="105">
        <f>+'[6]8ud'!J17</f>
        <v>81.548974943052386</v>
      </c>
      <c r="K10" s="12">
        <f>+'[6]8ud'!K17</f>
        <v>15</v>
      </c>
      <c r="L10" s="13">
        <f>+'[6]8ud'!L17</f>
        <v>189</v>
      </c>
      <c r="M10" s="81">
        <f>+'[6]8ud'!M17</f>
        <v>74.703557312252968</v>
      </c>
      <c r="N10" s="12">
        <f>+'[6]8ud'!N17</f>
        <v>86</v>
      </c>
      <c r="O10" s="13">
        <f>+'[6]8ud'!O17</f>
        <v>1006</v>
      </c>
      <c r="P10" s="81">
        <f>+'[6]8ud'!P17</f>
        <v>96.917148362235068</v>
      </c>
      <c r="Q10" s="3"/>
      <c r="T10" s="7"/>
      <c r="U10" s="8"/>
    </row>
    <row r="11" spans="1:21" ht="15" customHeight="1" x14ac:dyDescent="0.2">
      <c r="A11" s="18" t="s">
        <v>25</v>
      </c>
      <c r="B11" s="12">
        <f>+'[6]8ud'!B25</f>
        <v>364</v>
      </c>
      <c r="C11" s="13">
        <f>+'[6]8ud'!C25</f>
        <v>5136</v>
      </c>
      <c r="D11" s="105">
        <f>+'[6]8ud'!D25</f>
        <v>99.612102404965086</v>
      </c>
      <c r="E11" s="12">
        <f>+'[6]8ud'!E25</f>
        <v>213</v>
      </c>
      <c r="F11" s="13">
        <f>+'[6]8ud'!F25</f>
        <v>3431</v>
      </c>
      <c r="G11" s="105">
        <f>+'[6]8ud'!G25</f>
        <v>101.87054631828978</v>
      </c>
      <c r="H11" s="12">
        <f>+'[6]8ud'!H25</f>
        <v>45</v>
      </c>
      <c r="I11" s="13">
        <f>+'[6]8ud'!I25</f>
        <v>555</v>
      </c>
      <c r="J11" s="105">
        <f>+'[6]8ud'!J25</f>
        <v>101.27737226277371</v>
      </c>
      <c r="K11" s="12">
        <f>+'[6]8ud'!K25</f>
        <v>23</v>
      </c>
      <c r="L11" s="13">
        <f>+'[6]8ud'!L25</f>
        <v>268</v>
      </c>
      <c r="M11" s="81">
        <f>+'[6]8ud'!M25</f>
        <v>92.41379310344827</v>
      </c>
      <c r="N11" s="12">
        <f>+'[6]8ud'!N25</f>
        <v>83</v>
      </c>
      <c r="O11" s="13">
        <f>+'[6]8ud'!O25</f>
        <v>882</v>
      </c>
      <c r="P11" s="81">
        <f>+'[6]8ud'!P25</f>
        <v>92.84210526315789</v>
      </c>
      <c r="Q11" s="3"/>
      <c r="T11" s="7"/>
      <c r="U11" s="8"/>
    </row>
    <row r="12" spans="1:21" ht="15" customHeight="1" x14ac:dyDescent="0.2">
      <c r="A12" s="18" t="s">
        <v>26</v>
      </c>
      <c r="B12" s="12">
        <f>+'[6]8ud'!B32</f>
        <v>1057</v>
      </c>
      <c r="C12" s="13">
        <f>+'[6]8ud'!C32</f>
        <v>15761</v>
      </c>
      <c r="D12" s="105">
        <f>+'[6]8ud'!D32</f>
        <v>97.682057638673697</v>
      </c>
      <c r="E12" s="12">
        <f>+'[6]8ud'!E32</f>
        <v>622</v>
      </c>
      <c r="F12" s="13">
        <f>+'[6]8ud'!F32</f>
        <v>10283</v>
      </c>
      <c r="G12" s="105">
        <f>+'[6]8ud'!G32</f>
        <v>99.362257222920093</v>
      </c>
      <c r="H12" s="12">
        <f>+'[6]8ud'!H32</f>
        <v>152</v>
      </c>
      <c r="I12" s="13">
        <f>+'[6]8ud'!I32</f>
        <v>1703</v>
      </c>
      <c r="J12" s="105">
        <f>+'[6]8ud'!J32</f>
        <v>95.620437956204384</v>
      </c>
      <c r="K12" s="12">
        <f>+'[6]8ud'!K32</f>
        <v>51</v>
      </c>
      <c r="L12" s="13">
        <f>+'[6]8ud'!L32</f>
        <v>813</v>
      </c>
      <c r="M12" s="81">
        <f>+'[6]8ud'!M32</f>
        <v>89.834254143646405</v>
      </c>
      <c r="N12" s="12">
        <f>+'[6]8ud'!N32</f>
        <v>232</v>
      </c>
      <c r="O12" s="13">
        <f>+'[6]8ud'!O32</f>
        <v>2962</v>
      </c>
      <c r="P12" s="81">
        <f>+'[6]8ud'!P32</f>
        <v>95.548387096774192</v>
      </c>
      <c r="Q12" s="4"/>
      <c r="T12" s="7"/>
      <c r="U12" s="8"/>
    </row>
    <row r="13" spans="1:21" ht="15" customHeight="1" x14ac:dyDescent="0.2">
      <c r="A13" s="18" t="s">
        <v>27</v>
      </c>
      <c r="B13" s="12">
        <f>+'[6]8ud'!B43</f>
        <v>610</v>
      </c>
      <c r="C13" s="13">
        <f>+'[6]8ud'!C43</f>
        <v>9606</v>
      </c>
      <c r="D13" s="105">
        <f>+'[6]8ud'!D43</f>
        <v>97.295654816165296</v>
      </c>
      <c r="E13" s="12">
        <f>+'[6]8ud'!E43</f>
        <v>336</v>
      </c>
      <c r="F13" s="13">
        <f>+'[6]8ud'!F43</f>
        <v>6145</v>
      </c>
      <c r="G13" s="105">
        <f>+'[6]8ud'!G43</f>
        <v>97.710287804102407</v>
      </c>
      <c r="H13" s="12">
        <f>+'[6]8ud'!H43</f>
        <v>78</v>
      </c>
      <c r="I13" s="13">
        <f>+'[6]8ud'!I43</f>
        <v>862</v>
      </c>
      <c r="J13" s="105">
        <f>+'[6]8ud'!J43</f>
        <v>88.68312757201646</v>
      </c>
      <c r="K13" s="12">
        <f>+'[6]8ud'!K43</f>
        <v>45</v>
      </c>
      <c r="L13" s="13">
        <f>+'[6]8ud'!L43</f>
        <v>622</v>
      </c>
      <c r="M13" s="81">
        <f>+'[6]8ud'!M43</f>
        <v>90.275761973875177</v>
      </c>
      <c r="N13" s="12">
        <f>+'[6]8ud'!N43</f>
        <v>151</v>
      </c>
      <c r="O13" s="13">
        <f>+'[6]8ud'!O43</f>
        <v>1977</v>
      </c>
      <c r="P13" s="81">
        <f>+'[6]8ud'!P43</f>
        <v>102.80811232449298</v>
      </c>
      <c r="Q13" s="4"/>
      <c r="T13" s="7"/>
      <c r="U13" s="8"/>
    </row>
    <row r="14" spans="1:21" ht="15" customHeight="1" x14ac:dyDescent="0.2">
      <c r="A14" s="18" t="s">
        <v>28</v>
      </c>
      <c r="B14" s="12">
        <f>+'[6]8ud'!B50</f>
        <v>323</v>
      </c>
      <c r="C14" s="13">
        <f>+'[6]8ud'!C50</f>
        <v>4989</v>
      </c>
      <c r="D14" s="105">
        <f>+'[6]8ud'!D50</f>
        <v>101.0737439222042</v>
      </c>
      <c r="E14" s="12">
        <f>+'[6]8ud'!E50</f>
        <v>135</v>
      </c>
      <c r="F14" s="13">
        <f>+'[6]8ud'!F50</f>
        <v>2881</v>
      </c>
      <c r="G14" s="105">
        <f>+'[6]8ud'!G50</f>
        <v>96.354515050167223</v>
      </c>
      <c r="H14" s="12">
        <f>+'[6]8ud'!H50</f>
        <v>33</v>
      </c>
      <c r="I14" s="13">
        <f>+'[6]8ud'!I50</f>
        <v>488</v>
      </c>
      <c r="J14" s="105">
        <f>+'[6]8ud'!J50</f>
        <v>94.573643410852711</v>
      </c>
      <c r="K14" s="12">
        <f>+'[6]8ud'!K50</f>
        <v>27</v>
      </c>
      <c r="L14" s="13">
        <f>+'[6]8ud'!L50</f>
        <v>220</v>
      </c>
      <c r="M14" s="81">
        <f>+'[6]8ud'!M50</f>
        <v>125.71428571428571</v>
      </c>
      <c r="N14" s="12">
        <f>+'[6]8ud'!N50</f>
        <v>128</v>
      </c>
      <c r="O14" s="13">
        <f>+'[6]8ud'!O50</f>
        <v>1400</v>
      </c>
      <c r="P14" s="81">
        <f>+'[6]8ud'!P50</f>
        <v>111.55378486055776</v>
      </c>
      <c r="Q14" s="5"/>
      <c r="T14" s="7"/>
      <c r="U14" s="8"/>
    </row>
    <row r="15" spans="1:21" ht="15" customHeight="1" x14ac:dyDescent="0.2">
      <c r="A15" s="18" t="s">
        <v>29</v>
      </c>
      <c r="B15" s="12">
        <f>+'[6]8ud'!B56</f>
        <v>180</v>
      </c>
      <c r="C15" s="13">
        <f>+'[6]8ud'!C56</f>
        <v>2446</v>
      </c>
      <c r="D15" s="105">
        <f>+'[6]8ud'!D56</f>
        <v>92.897835169008729</v>
      </c>
      <c r="E15" s="12">
        <f>+'[6]8ud'!E56</f>
        <v>103</v>
      </c>
      <c r="F15" s="13">
        <f>+'[6]8ud'!F56</f>
        <v>1461</v>
      </c>
      <c r="G15" s="105">
        <f>+'[6]8ud'!G56</f>
        <v>93.77406931964056</v>
      </c>
      <c r="H15" s="12">
        <f>+'[6]8ud'!H56</f>
        <v>30</v>
      </c>
      <c r="I15" s="13">
        <f>+'[6]8ud'!I56</f>
        <v>288</v>
      </c>
      <c r="J15" s="105">
        <f>+'[6]8ud'!J56</f>
        <v>86.746987951807228</v>
      </c>
      <c r="K15" s="12">
        <f>+'[6]8ud'!K56</f>
        <v>13</v>
      </c>
      <c r="L15" s="13">
        <f>+'[6]8ud'!L56</f>
        <v>155</v>
      </c>
      <c r="M15" s="81">
        <f>+'[6]8ud'!M56</f>
        <v>135.96491228070175</v>
      </c>
      <c r="N15" s="12">
        <f>+'[6]8ud'!N56</f>
        <v>34</v>
      </c>
      <c r="O15" s="13">
        <f>+'[6]8ud'!O56</f>
        <v>542</v>
      </c>
      <c r="P15" s="81">
        <f>+'[6]8ud'!P56</f>
        <v>86.16852146263912</v>
      </c>
      <c r="Q15" s="5"/>
      <c r="T15" s="7"/>
      <c r="U15" s="8"/>
    </row>
    <row r="16" spans="1:21" ht="15" customHeight="1" x14ac:dyDescent="0.2">
      <c r="A16" s="18" t="s">
        <v>30</v>
      </c>
      <c r="B16" s="12">
        <f>+'[6]8ud'!B62</f>
        <v>190</v>
      </c>
      <c r="C16" s="13">
        <f>+'[6]8ud'!C62</f>
        <v>2704</v>
      </c>
      <c r="D16" s="105">
        <f>+'[6]8ud'!D62</f>
        <v>101.92235205427818</v>
      </c>
      <c r="E16" s="12">
        <f>+'[6]8ud'!E62</f>
        <v>101</v>
      </c>
      <c r="F16" s="13">
        <f>+'[6]8ud'!F62</f>
        <v>1631</v>
      </c>
      <c r="G16" s="105">
        <f>+'[6]8ud'!G62</f>
        <v>99.390615478366854</v>
      </c>
      <c r="H16" s="12">
        <f>+'[6]8ud'!H62</f>
        <v>33</v>
      </c>
      <c r="I16" s="13">
        <f>+'[6]8ud'!I62</f>
        <v>447</v>
      </c>
      <c r="J16" s="105">
        <f>+'[6]8ud'!J62</f>
        <v>93.51464435146444</v>
      </c>
      <c r="K16" s="12">
        <f>+'[6]8ud'!K62</f>
        <v>17</v>
      </c>
      <c r="L16" s="13">
        <f>+'[6]8ud'!L62</f>
        <v>241</v>
      </c>
      <c r="M16" s="81">
        <f>+'[6]8ud'!M62</f>
        <v>143.45238095238096</v>
      </c>
      <c r="N16" s="12">
        <f>+'[6]8ud'!N62</f>
        <v>39</v>
      </c>
      <c r="O16" s="13">
        <f>+'[6]8ud'!O62</f>
        <v>385</v>
      </c>
      <c r="P16" s="81">
        <f>+'[6]8ud'!P62</f>
        <v>105.19125683060109</v>
      </c>
      <c r="Q16" s="5"/>
      <c r="T16" s="7"/>
      <c r="U16" s="8"/>
    </row>
    <row r="17" spans="1:21" ht="15" customHeight="1" x14ac:dyDescent="0.2">
      <c r="A17" s="18" t="s">
        <v>31</v>
      </c>
      <c r="B17" s="12">
        <f>+'[6]8ud'!B68</f>
        <v>191</v>
      </c>
      <c r="C17" s="13">
        <f>+'[6]8ud'!C68</f>
        <v>2983</v>
      </c>
      <c r="D17" s="105">
        <f>+'[6]8ud'!D68</f>
        <v>99.33399933399933</v>
      </c>
      <c r="E17" s="12">
        <f>+'[6]8ud'!E68</f>
        <v>117</v>
      </c>
      <c r="F17" s="13">
        <f>+'[6]8ud'!F68</f>
        <v>2060</v>
      </c>
      <c r="G17" s="105">
        <f>+'[6]8ud'!G68</f>
        <v>102.64075734927754</v>
      </c>
      <c r="H17" s="12">
        <f>+'[6]8ud'!H68</f>
        <v>25</v>
      </c>
      <c r="I17" s="13">
        <f>+'[6]8ud'!I68</f>
        <v>316</v>
      </c>
      <c r="J17" s="105">
        <f>+'[6]8ud'!J68</f>
        <v>100.63694267515923</v>
      </c>
      <c r="K17" s="12">
        <f>+'[6]8ud'!K68</f>
        <v>9</v>
      </c>
      <c r="L17" s="13">
        <f>+'[6]8ud'!L68</f>
        <v>128</v>
      </c>
      <c r="M17" s="81">
        <f>+'[6]8ud'!M68</f>
        <v>104.06504065040652</v>
      </c>
      <c r="N17" s="12">
        <f>+'[6]8ud'!N68</f>
        <v>40</v>
      </c>
      <c r="O17" s="13">
        <f>+'[6]8ud'!O68</f>
        <v>479</v>
      </c>
      <c r="P17" s="81">
        <f>+'[6]8ud'!P68</f>
        <v>85.688729874776385</v>
      </c>
      <c r="Q17" s="5"/>
      <c r="T17" s="7"/>
      <c r="U17" s="8"/>
    </row>
    <row r="18" spans="1:21" ht="15" customHeight="1" x14ac:dyDescent="0.2">
      <c r="A18" s="18" t="s">
        <v>32</v>
      </c>
      <c r="B18" s="12">
        <f>+'[6]8ud'!B72</f>
        <v>127</v>
      </c>
      <c r="C18" s="13">
        <f>+'[6]8ud'!C72</f>
        <v>1999</v>
      </c>
      <c r="D18" s="105">
        <f>+'[6]8ud'!D72</f>
        <v>96.059586737145608</v>
      </c>
      <c r="E18" s="12">
        <f>+'[6]8ud'!E72</f>
        <v>69</v>
      </c>
      <c r="F18" s="13">
        <f>+'[6]8ud'!F72</f>
        <v>1273</v>
      </c>
      <c r="G18" s="105">
        <f>+'[6]8ud'!G72</f>
        <v>91.582733812949641</v>
      </c>
      <c r="H18" s="12">
        <f>+'[6]8ud'!H72</f>
        <v>15</v>
      </c>
      <c r="I18" s="13">
        <f>+'[6]8ud'!I72</f>
        <v>292</v>
      </c>
      <c r="J18" s="105">
        <f>+'[6]8ud'!J72</f>
        <v>86.646884272997042</v>
      </c>
      <c r="K18" s="12">
        <f>+'[6]8ud'!K72</f>
        <v>5</v>
      </c>
      <c r="L18" s="13">
        <f>+'[6]8ud'!L72</f>
        <v>69</v>
      </c>
      <c r="M18" s="81">
        <f>+'[6]8ud'!M72</f>
        <v>130.18867924528303</v>
      </c>
      <c r="N18" s="12">
        <f>+'[6]8ud'!N72</f>
        <v>38</v>
      </c>
      <c r="O18" s="13">
        <f>+'[6]8ud'!O72</f>
        <v>365</v>
      </c>
      <c r="P18" s="81">
        <f>+'[6]8ud'!P72</f>
        <v>121.26245847176081</v>
      </c>
      <c r="Q18" s="5"/>
      <c r="T18" s="7"/>
      <c r="U18" s="8"/>
    </row>
    <row r="19" spans="1:21" ht="15" customHeight="1" x14ac:dyDescent="0.2">
      <c r="A19" s="18" t="s">
        <v>33</v>
      </c>
      <c r="B19" s="12">
        <f>+'[6]8ud'!B77</f>
        <v>132</v>
      </c>
      <c r="C19" s="13">
        <f>+'[6]8ud'!C77</f>
        <v>1843</v>
      </c>
      <c r="D19" s="105">
        <f>+'[6]8ud'!D77</f>
        <v>103.71412492965672</v>
      </c>
      <c r="E19" s="12">
        <f>+'[6]8ud'!E77</f>
        <v>63</v>
      </c>
      <c r="F19" s="13">
        <f>+'[6]8ud'!F77</f>
        <v>1066</v>
      </c>
      <c r="G19" s="105">
        <f>+'[6]8ud'!G77</f>
        <v>100.09389671361501</v>
      </c>
      <c r="H19" s="12">
        <f>+'[6]8ud'!H77</f>
        <v>22</v>
      </c>
      <c r="I19" s="13">
        <f>+'[6]8ud'!I77</f>
        <v>211</v>
      </c>
      <c r="J19" s="105">
        <f>+'[6]8ud'!J77</f>
        <v>103.43137254901961</v>
      </c>
      <c r="K19" s="12">
        <f>+'[6]8ud'!K77</f>
        <v>6</v>
      </c>
      <c r="L19" s="13">
        <f>+'[6]8ud'!L77</f>
        <v>94</v>
      </c>
      <c r="M19" s="81">
        <f>+'[6]8ud'!M77</f>
        <v>188</v>
      </c>
      <c r="N19" s="12">
        <f>+'[6]8ud'!N77</f>
        <v>41</v>
      </c>
      <c r="O19" s="13">
        <f>+'[6]8ud'!O77</f>
        <v>472</v>
      </c>
      <c r="P19" s="81">
        <f>+'[6]8ud'!P77</f>
        <v>103.05676855895196</v>
      </c>
      <c r="Q19" s="5"/>
      <c r="T19" s="7"/>
      <c r="U19" s="8"/>
    </row>
    <row r="20" spans="1:21" ht="15" customHeight="1" x14ac:dyDescent="0.2">
      <c r="A20" s="25" t="s">
        <v>34</v>
      </c>
      <c r="B20" s="26">
        <f>+'[6]8ud'!B83</f>
        <v>290</v>
      </c>
      <c r="C20" s="27">
        <f>+'[6]8ud'!C83</f>
        <v>4417</v>
      </c>
      <c r="D20" s="106">
        <f>+'[6]8ud'!D83</f>
        <v>95.79266970288441</v>
      </c>
      <c r="E20" s="26">
        <f>+'[6]8ud'!E83</f>
        <v>191</v>
      </c>
      <c r="F20" s="27">
        <f>+'[6]8ud'!F83</f>
        <v>3025</v>
      </c>
      <c r="G20" s="106">
        <f>+'[6]8ud'!G83</f>
        <v>96.83098591549296</v>
      </c>
      <c r="H20" s="26">
        <f>+'[6]8ud'!H83</f>
        <v>47</v>
      </c>
      <c r="I20" s="27">
        <f>+'[6]8ud'!I83</f>
        <v>556</v>
      </c>
      <c r="J20" s="106">
        <f>+'[6]8ud'!J83</f>
        <v>87.284144427001578</v>
      </c>
      <c r="K20" s="26">
        <f>+'[6]8ud'!K83</f>
        <v>20</v>
      </c>
      <c r="L20" s="27">
        <f>+'[6]8ud'!L83</f>
        <v>188</v>
      </c>
      <c r="M20" s="83">
        <f>+'[6]8ud'!M83</f>
        <v>129.65517241379308</v>
      </c>
      <c r="N20" s="26">
        <f>+'[6]8ud'!N83</f>
        <v>32</v>
      </c>
      <c r="O20" s="27">
        <f>+'[6]8ud'!O83</f>
        <v>648</v>
      </c>
      <c r="P20" s="83">
        <f>+'[6]8ud'!P83</f>
        <v>91.914893617021278</v>
      </c>
      <c r="Q20" s="5"/>
      <c r="T20" s="7"/>
      <c r="U20" s="8"/>
    </row>
    <row r="21" spans="1:21" ht="15" customHeight="1" x14ac:dyDescent="0.2">
      <c r="A21" s="10"/>
      <c r="B21" s="10"/>
      <c r="C21" s="10"/>
      <c r="D21" s="10"/>
      <c r="E21" s="10"/>
      <c r="F21" s="10"/>
      <c r="G21" s="10"/>
      <c r="H21" s="10"/>
      <c r="I21" s="10"/>
      <c r="J21" s="10"/>
      <c r="K21" s="10"/>
      <c r="L21" s="10"/>
      <c r="M21" s="10"/>
    </row>
    <row r="22" spans="1:21" ht="15" customHeight="1" x14ac:dyDescent="0.2">
      <c r="A22" s="68" t="s">
        <v>147</v>
      </c>
    </row>
  </sheetData>
  <mergeCells count="10">
    <mergeCell ref="N3:P3"/>
    <mergeCell ref="N4:P4"/>
    <mergeCell ref="E3:G3"/>
    <mergeCell ref="H3:J3"/>
    <mergeCell ref="K3:M3"/>
    <mergeCell ref="B4:D4"/>
    <mergeCell ref="E4:G4"/>
    <mergeCell ref="H4:J4"/>
    <mergeCell ref="K4:M4"/>
    <mergeCell ref="B3:D3"/>
  </mergeCells>
  <hyperlinks>
    <hyperlink ref="A22" location="Kazalo!A1" display="nazaj na kazalo" xr:uid="{00000000-0004-0000-12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27"/>
  <sheetViews>
    <sheetView showGridLines="0" tabSelected="1" workbookViewId="0">
      <selection activeCell="F20" sqref="F20"/>
    </sheetView>
  </sheetViews>
  <sheetFormatPr defaultColWidth="9.140625" defaultRowHeight="15" customHeight="1" x14ac:dyDescent="0.2"/>
  <cols>
    <col min="1" max="1" width="21.5703125" style="6" customWidth="1"/>
    <col min="2" max="16" width="7.285156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182</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51"/>
      <c r="B3" s="19"/>
      <c r="C3" s="34"/>
      <c r="D3" s="45"/>
      <c r="E3" s="312" t="s">
        <v>53</v>
      </c>
      <c r="F3" s="313"/>
      <c r="G3" s="313"/>
      <c r="H3" s="312" t="s">
        <v>55</v>
      </c>
      <c r="I3" s="313"/>
      <c r="J3" s="314"/>
      <c r="K3" s="309" t="s">
        <v>57</v>
      </c>
      <c r="L3" s="306"/>
      <c r="M3" s="310"/>
      <c r="N3" s="306" t="s">
        <v>71</v>
      </c>
      <c r="O3" s="306"/>
      <c r="P3" s="306"/>
      <c r="Q3" s="44"/>
    </row>
    <row r="4" spans="1:21" ht="15" customHeight="1" x14ac:dyDescent="0.2">
      <c r="A4" s="52"/>
      <c r="B4" s="307" t="s">
        <v>52</v>
      </c>
      <c r="C4" s="308"/>
      <c r="D4" s="311"/>
      <c r="E4" s="307" t="s">
        <v>54</v>
      </c>
      <c r="F4" s="308"/>
      <c r="G4" s="308"/>
      <c r="H4" s="307" t="s">
        <v>56</v>
      </c>
      <c r="I4" s="308"/>
      <c r="J4" s="311"/>
      <c r="K4" s="307" t="s">
        <v>58</v>
      </c>
      <c r="L4" s="308"/>
      <c r="M4" s="311"/>
      <c r="N4" s="308" t="s">
        <v>70</v>
      </c>
      <c r="O4" s="308"/>
      <c r="P4" s="308"/>
      <c r="Q4" s="44"/>
    </row>
    <row r="5" spans="1:21" ht="15" customHeight="1" x14ac:dyDescent="0.2">
      <c r="A5" s="118" t="s">
        <v>89</v>
      </c>
      <c r="B5" s="259"/>
      <c r="C5" s="260"/>
      <c r="D5" s="141" t="str">
        <f>Obdobja!B13</f>
        <v>I-XII 24</v>
      </c>
      <c r="E5" s="259"/>
      <c r="F5" s="260"/>
      <c r="G5" s="141" t="str">
        <f>Obdobja!B13</f>
        <v>I-XII 24</v>
      </c>
      <c r="H5" s="259"/>
      <c r="I5" s="260"/>
      <c r="J5" s="141" t="str">
        <f>Obdobja!B13</f>
        <v>I-XII 24</v>
      </c>
      <c r="K5" s="259"/>
      <c r="L5" s="260"/>
      <c r="M5" s="141" t="str">
        <f>Obdobja!B13</f>
        <v>I-XII 24</v>
      </c>
      <c r="N5" s="259"/>
      <c r="O5" s="260"/>
      <c r="P5" s="141" t="str">
        <f>Obdobja!B13</f>
        <v>I-XII 24</v>
      </c>
      <c r="Q5" s="44"/>
    </row>
    <row r="6" spans="1:21" ht="15" customHeight="1" x14ac:dyDescent="0.2">
      <c r="A6" s="175" t="s">
        <v>60</v>
      </c>
      <c r="B6" s="165" t="str">
        <f>Obdobja!B11</f>
        <v>XII 24</v>
      </c>
      <c r="C6" s="166" t="str">
        <f>Obdobja!B13</f>
        <v>I-XII 24</v>
      </c>
      <c r="D6" s="166" t="str">
        <f>Obdobja!C13</f>
        <v>I-XII 23</v>
      </c>
      <c r="E6" s="165" t="str">
        <f>Obdobja!B11</f>
        <v>XII 24</v>
      </c>
      <c r="F6" s="166" t="str">
        <f>Obdobja!B13</f>
        <v>I-XII 24</v>
      </c>
      <c r="G6" s="166" t="str">
        <f>Obdobja!C13</f>
        <v>I-XII 23</v>
      </c>
      <c r="H6" s="165" t="str">
        <f>Obdobja!B11</f>
        <v>XII 24</v>
      </c>
      <c r="I6" s="166" t="str">
        <f>Obdobja!B13</f>
        <v>I-XII 24</v>
      </c>
      <c r="J6" s="166" t="str">
        <f>Obdobja!C13</f>
        <v>I-XII 23</v>
      </c>
      <c r="K6" s="165" t="str">
        <f>Obdobja!B11</f>
        <v>XII 24</v>
      </c>
      <c r="L6" s="166" t="str">
        <f>Obdobja!B13</f>
        <v>I-XII 24</v>
      </c>
      <c r="M6" s="166" t="str">
        <f>Obdobja!C13</f>
        <v>I-XII 23</v>
      </c>
      <c r="N6" s="165" t="str">
        <f>Obdobja!B11</f>
        <v>XII 24</v>
      </c>
      <c r="O6" s="166" t="str">
        <f>Obdobja!B13</f>
        <v>I-XII 24</v>
      </c>
      <c r="P6" s="166" t="str">
        <f>Obdobja!C13</f>
        <v>I-XII 23</v>
      </c>
      <c r="Q6" s="44"/>
    </row>
    <row r="7" spans="1:21" ht="15" customHeight="1" x14ac:dyDescent="0.2">
      <c r="A7" s="21" t="s">
        <v>22</v>
      </c>
      <c r="B7" s="22">
        <f>SUM(E7,H7,K7,N7)</f>
        <v>4234</v>
      </c>
      <c r="C7" s="23">
        <f>SUM(F7,I7,L7,O7)</f>
        <v>63488</v>
      </c>
      <c r="D7" s="94">
        <f>+C7/[3]Odliv!M25*100</f>
        <v>98.446270739649549</v>
      </c>
      <c r="E7" s="22">
        <f>+'[2]O zaposlitev'!M4</f>
        <v>2347</v>
      </c>
      <c r="F7" s="23">
        <f>+'[2]O zaposlitev'!M25</f>
        <v>40629</v>
      </c>
      <c r="G7" s="94">
        <f>+F7/'[3]O zaposlitev'!M25*100</f>
        <v>98.487382735801035</v>
      </c>
      <c r="H7" s="23">
        <f>+'[2]O neaktivnost'!M4</f>
        <v>573</v>
      </c>
      <c r="I7" s="23">
        <f>+'[2]O neaktivnost'!M25</f>
        <v>6845</v>
      </c>
      <c r="J7" s="98">
        <f>+I7/'[3]O neaktivnost'!M25*100</f>
        <v>92.952199891363392</v>
      </c>
      <c r="K7" s="23">
        <f>+'[2]O kršitev'!M4</f>
        <v>268</v>
      </c>
      <c r="L7" s="23">
        <f>+'[2]O kršitev'!M25</f>
        <v>3263</v>
      </c>
      <c r="M7" s="102">
        <f>+L7/'[3]O kršitev'!M25*100</f>
        <v>99.938744257274109</v>
      </c>
      <c r="N7" s="92">
        <f>+'[2]O drugo'!M4</f>
        <v>1046</v>
      </c>
      <c r="O7" s="24">
        <f>+'[2]O drugo'!M25</f>
        <v>12751</v>
      </c>
      <c r="P7" s="102">
        <f>+O7/'[3]O drugo'!M25*100</f>
        <v>101.13420050761421</v>
      </c>
      <c r="Q7" s="44"/>
    </row>
    <row r="8" spans="1:21" ht="12.75" customHeight="1" x14ac:dyDescent="0.2">
      <c r="A8" s="11"/>
      <c r="B8" s="15"/>
      <c r="C8" s="16"/>
      <c r="D8" s="95"/>
      <c r="E8" s="15"/>
      <c r="F8" s="16"/>
      <c r="G8" s="95"/>
      <c r="H8" s="16"/>
      <c r="I8" s="16"/>
      <c r="J8" s="99"/>
      <c r="K8" s="16"/>
      <c r="L8" s="16"/>
      <c r="M8" s="73"/>
      <c r="N8" s="93"/>
      <c r="O8" s="17"/>
      <c r="P8" s="73"/>
      <c r="Q8" s="44"/>
    </row>
    <row r="9" spans="1:21" ht="15" customHeight="1" x14ac:dyDescent="0.2">
      <c r="A9" s="70" t="s">
        <v>35</v>
      </c>
      <c r="B9" s="71">
        <f t="shared" ref="B9:B17" si="0">SUM(E9,H9,K9,N9)</f>
        <v>2436</v>
      </c>
      <c r="C9" s="17">
        <f t="shared" ref="C9:C25" si="1">SUM(F9,I9,L9,O9)</f>
        <v>36914</v>
      </c>
      <c r="D9" s="116">
        <f>+C9/[3]Odliv!M27*100</f>
        <v>98.726932334848897</v>
      </c>
      <c r="E9" s="71">
        <f>+'[2]O zaposlitev'!M6</f>
        <v>1312</v>
      </c>
      <c r="F9" s="17">
        <f>+'[2]O zaposlitev'!M27</f>
        <v>23488</v>
      </c>
      <c r="G9" s="116">
        <f>+F9/'[3]O zaposlitev'!M27*100</f>
        <v>97.919706507691657</v>
      </c>
      <c r="H9" s="17">
        <f>+'[2]O neaktivnost'!M6</f>
        <v>344</v>
      </c>
      <c r="I9" s="17">
        <f>+'[2]O neaktivnost'!M27</f>
        <v>4194</v>
      </c>
      <c r="J9" s="150">
        <f>+I9/'[3]O neaktivnost'!M27*100</f>
        <v>92.460317460317469</v>
      </c>
      <c r="K9" s="17">
        <f>+'[2]O kršitev'!M6</f>
        <v>167</v>
      </c>
      <c r="L9" s="17">
        <f>+'[2]O kršitev'!M27</f>
        <v>1842</v>
      </c>
      <c r="M9" s="73">
        <f>+L9/'[3]O kršitev'!M27*100</f>
        <v>105.67986230636832</v>
      </c>
      <c r="N9" s="93">
        <f>+'[2]O drugo'!M6</f>
        <v>613</v>
      </c>
      <c r="O9" s="17">
        <f>+'[2]O drugo'!M27</f>
        <v>7390</v>
      </c>
      <c r="P9" s="73">
        <f>+O9/'[3]O drugo'!M27*100</f>
        <v>103.73385738349241</v>
      </c>
      <c r="Q9" s="3"/>
    </row>
    <row r="10" spans="1:21" ht="15" customHeight="1" x14ac:dyDescent="0.2">
      <c r="A10" s="43" t="s">
        <v>41</v>
      </c>
      <c r="B10" s="12">
        <f t="shared" si="0"/>
        <v>260</v>
      </c>
      <c r="C10" s="13">
        <f t="shared" si="1"/>
        <v>3737</v>
      </c>
      <c r="D10" s="96">
        <f>+C10/[3]Odliv!M28*100</f>
        <v>102.43969298245614</v>
      </c>
      <c r="E10" s="12">
        <f>+'[2]O zaposlitev'!M7</f>
        <v>141</v>
      </c>
      <c r="F10" s="13">
        <f>+'[2]O zaposlitev'!M28</f>
        <v>2309</v>
      </c>
      <c r="G10" s="96">
        <f>+F10/'[3]O zaposlitev'!M28*100</f>
        <v>102.34929078014186</v>
      </c>
      <c r="H10" s="13">
        <f>+'[2]O neaktivnost'!M7</f>
        <v>44</v>
      </c>
      <c r="I10" s="13">
        <f>+'[2]O neaktivnost'!M28</f>
        <v>594</v>
      </c>
      <c r="J10" s="100">
        <f>+I10/'[3]O neaktivnost'!M28*100</f>
        <v>93.690851735015769</v>
      </c>
      <c r="K10" s="13">
        <f>+'[2]O kršitev'!M7</f>
        <v>18</v>
      </c>
      <c r="L10" s="13">
        <f>+'[2]O kršitev'!M28</f>
        <v>260</v>
      </c>
      <c r="M10" s="5">
        <f>+L10/'[3]O kršitev'!M28*100</f>
        <v>129.3532338308458</v>
      </c>
      <c r="N10" s="90">
        <f>+'[2]O drugo'!M7</f>
        <v>57</v>
      </c>
      <c r="O10" s="13">
        <f>+'[2]O drugo'!M28</f>
        <v>574</v>
      </c>
      <c r="P10" s="5">
        <f>+O10/'[3]O drugo'!M28*100</f>
        <v>103.05206463195691</v>
      </c>
      <c r="Q10" s="3"/>
      <c r="T10" s="7"/>
      <c r="U10" s="8"/>
    </row>
    <row r="11" spans="1:21" ht="15" customHeight="1" x14ac:dyDescent="0.2">
      <c r="A11" s="43" t="s">
        <v>38</v>
      </c>
      <c r="B11" s="12">
        <f t="shared" si="0"/>
        <v>149</v>
      </c>
      <c r="C11" s="13">
        <f t="shared" si="1"/>
        <v>2296</v>
      </c>
      <c r="D11" s="96">
        <f>+C11/[3]Odliv!M29*100</f>
        <v>93.676050591595271</v>
      </c>
      <c r="E11" s="12">
        <f>+'[2]O zaposlitev'!M8</f>
        <v>102</v>
      </c>
      <c r="F11" s="13">
        <f>+'[2]O zaposlitev'!M29</f>
        <v>1654</v>
      </c>
      <c r="G11" s="96">
        <f>+F11/'[3]O zaposlitev'!M29*100</f>
        <v>97.638724911452186</v>
      </c>
      <c r="H11" s="13">
        <f>+'[2]O neaktivnost'!M8</f>
        <v>23</v>
      </c>
      <c r="I11" s="13">
        <f>+'[2]O neaktivnost'!M29</f>
        <v>269</v>
      </c>
      <c r="J11" s="100">
        <f>+I11/'[3]O neaktivnost'!M29*100</f>
        <v>94.055944055944053</v>
      </c>
      <c r="K11" s="13">
        <f>+'[2]O kršitev'!M8</f>
        <v>10</v>
      </c>
      <c r="L11" s="13">
        <f>+'[2]O kršitev'!M29</f>
        <v>107</v>
      </c>
      <c r="M11" s="5">
        <f>+L11/'[3]O kršitev'!M29*100</f>
        <v>103.88349514563106</v>
      </c>
      <c r="N11" s="90">
        <f>+'[2]O drugo'!M8</f>
        <v>14</v>
      </c>
      <c r="O11" s="13">
        <f>+'[2]O drugo'!M29</f>
        <v>266</v>
      </c>
      <c r="P11" s="5">
        <f>+O11/'[3]O drugo'!M29*100</f>
        <v>72.282608695652172</v>
      </c>
      <c r="Q11" s="3"/>
      <c r="T11" s="7"/>
      <c r="U11" s="8"/>
    </row>
    <row r="12" spans="1:21" ht="15" customHeight="1" x14ac:dyDescent="0.2">
      <c r="A12" s="43" t="s">
        <v>37</v>
      </c>
      <c r="B12" s="12">
        <f t="shared" si="0"/>
        <v>773</v>
      </c>
      <c r="C12" s="13">
        <f t="shared" si="1"/>
        <v>11766</v>
      </c>
      <c r="D12" s="96">
        <f>+C12/[3]Odliv!M30*100</f>
        <v>95.915871851308381</v>
      </c>
      <c r="E12" s="12">
        <f>+'[2]O zaposlitev'!M9</f>
        <v>441</v>
      </c>
      <c r="F12" s="13">
        <f>+'[2]O zaposlitev'!M30</f>
        <v>7682</v>
      </c>
      <c r="G12" s="96">
        <f>+F12/'[3]O zaposlitev'!M30*100</f>
        <v>97.302089930335654</v>
      </c>
      <c r="H12" s="13">
        <f>+'[2]O neaktivnost'!M9</f>
        <v>101</v>
      </c>
      <c r="I12" s="13">
        <f>+'[2]O neaktivnost'!M30</f>
        <v>1172</v>
      </c>
      <c r="J12" s="100">
        <f>+I12/'[3]O neaktivnost'!M30*100</f>
        <v>91.135303265940905</v>
      </c>
      <c r="K12" s="13">
        <f>+'[2]O kršitev'!M9</f>
        <v>51</v>
      </c>
      <c r="L12" s="13">
        <f>+'[2]O kršitev'!M30</f>
        <v>715</v>
      </c>
      <c r="M12" s="5">
        <f>+L12/'[3]O kršitev'!M30*100</f>
        <v>91.666666666666657</v>
      </c>
      <c r="N12" s="90">
        <f>+'[2]O drugo'!M9</f>
        <v>180</v>
      </c>
      <c r="O12" s="13">
        <f>+'[2]O drugo'!M30</f>
        <v>2197</v>
      </c>
      <c r="P12" s="5">
        <f>+O12/'[3]O drugo'!M30*100</f>
        <v>95.273200346921072</v>
      </c>
      <c r="Q12" s="4"/>
      <c r="T12" s="7"/>
      <c r="U12" s="8"/>
    </row>
    <row r="13" spans="1:21" ht="15" customHeight="1" x14ac:dyDescent="0.2">
      <c r="A13" s="43" t="s">
        <v>36</v>
      </c>
      <c r="B13" s="12">
        <f t="shared" si="0"/>
        <v>320</v>
      </c>
      <c r="C13" s="13">
        <f t="shared" si="1"/>
        <v>5023</v>
      </c>
      <c r="D13" s="96">
        <f>+C13/[3]Odliv!M31*100</f>
        <v>100.6814992984566</v>
      </c>
      <c r="E13" s="12">
        <f>+'[2]O zaposlitev'!M10</f>
        <v>142</v>
      </c>
      <c r="F13" s="13">
        <f>+'[2]O zaposlitev'!M31</f>
        <v>2933</v>
      </c>
      <c r="G13" s="96">
        <f>+F13/'[3]O zaposlitev'!M31*100</f>
        <v>96.353482260183966</v>
      </c>
      <c r="H13" s="13">
        <f>+'[2]O neaktivnost'!M10</f>
        <v>30</v>
      </c>
      <c r="I13" s="13">
        <f>+'[2]O neaktivnost'!M31</f>
        <v>488</v>
      </c>
      <c r="J13" s="100">
        <f>+I13/'[3]O neaktivnost'!M31*100</f>
        <v>93.486590038314176</v>
      </c>
      <c r="K13" s="13">
        <f>+'[2]O kršitev'!M10</f>
        <v>25</v>
      </c>
      <c r="L13" s="13">
        <f>+'[2]O kršitev'!M31</f>
        <v>215</v>
      </c>
      <c r="M13" s="5">
        <f>+L13/'[3]O kršitev'!M31*100</f>
        <v>120.78651685393258</v>
      </c>
      <c r="N13" s="90">
        <f>+'[2]O drugo'!M10</f>
        <v>123</v>
      </c>
      <c r="O13" s="13">
        <f>+'[2]O drugo'!M31</f>
        <v>1387</v>
      </c>
      <c r="P13" s="5">
        <f>+O13/'[3]O drugo'!M31*100</f>
        <v>111.40562248995984</v>
      </c>
      <c r="Q13" s="4"/>
      <c r="T13" s="7"/>
      <c r="U13" s="8"/>
    </row>
    <row r="14" spans="1:21" ht="15" customHeight="1" x14ac:dyDescent="0.2">
      <c r="A14" s="43" t="s">
        <v>469</v>
      </c>
      <c r="B14" s="12">
        <f t="shared" si="0"/>
        <v>134</v>
      </c>
      <c r="C14" s="13">
        <f t="shared" si="1"/>
        <v>2037</v>
      </c>
      <c r="D14" s="96">
        <f>+C14/[3]Odliv!M32*100</f>
        <v>95.994344957587188</v>
      </c>
      <c r="E14" s="12">
        <f>+'[2]O zaposlitev'!M11</f>
        <v>75</v>
      </c>
      <c r="F14" s="13">
        <f>+'[2]O zaposlitev'!M32</f>
        <v>1317</v>
      </c>
      <c r="G14" s="96">
        <f>+F14/'[3]O zaposlitev'!M32*100</f>
        <v>92.55094869992972</v>
      </c>
      <c r="H14" s="13">
        <f>+'[2]O neaktivnost'!M11</f>
        <v>18</v>
      </c>
      <c r="I14" s="13">
        <f>+'[2]O neaktivnost'!M32</f>
        <v>292</v>
      </c>
      <c r="J14" s="100">
        <f>+I14/'[3]O neaktivnost'!M32*100</f>
        <v>87.687687687687685</v>
      </c>
      <c r="K14" s="13">
        <f>+'[2]O kršitev'!M11</f>
        <v>6</v>
      </c>
      <c r="L14" s="13">
        <f>+'[2]O kršitev'!M32</f>
        <v>71</v>
      </c>
      <c r="M14" s="5">
        <f>+L14/'[3]O kršitev'!M32*100</f>
        <v>124.56140350877195</v>
      </c>
      <c r="N14" s="90">
        <f>+'[2]O drugo'!M11</f>
        <v>35</v>
      </c>
      <c r="O14" s="13">
        <f>+'[2]O drugo'!M32</f>
        <v>357</v>
      </c>
      <c r="P14" s="5">
        <f>+O14/'[3]O drugo'!M32*100</f>
        <v>115.53398058252426</v>
      </c>
      <c r="Q14" s="4"/>
      <c r="T14" s="7"/>
      <c r="U14" s="8"/>
    </row>
    <row r="15" spans="1:21" ht="15" customHeight="1" x14ac:dyDescent="0.2">
      <c r="A15" s="43" t="s">
        <v>470</v>
      </c>
      <c r="B15" s="12">
        <f t="shared" si="0"/>
        <v>69</v>
      </c>
      <c r="C15" s="13">
        <f t="shared" si="1"/>
        <v>1325</v>
      </c>
      <c r="D15" s="96">
        <f>+C15/[3]Odliv!M33*100</f>
        <v>97.2834067547724</v>
      </c>
      <c r="E15" s="12">
        <f>+'[2]O zaposlitev'!M12</f>
        <v>39</v>
      </c>
      <c r="F15" s="13">
        <f>+'[2]O zaposlitev'!M33</f>
        <v>905</v>
      </c>
      <c r="G15" s="96">
        <f>+F15/'[3]O zaposlitev'!M33*100</f>
        <v>103.54691075514874</v>
      </c>
      <c r="H15" s="13">
        <f>+'[2]O neaktivnost'!M12</f>
        <v>10</v>
      </c>
      <c r="I15" s="13">
        <f>+'[2]O neaktivnost'!M33</f>
        <v>142</v>
      </c>
      <c r="J15" s="100">
        <f>+I15/'[3]O neaktivnost'!M33*100</f>
        <v>97.260273972602747</v>
      </c>
      <c r="K15" s="13">
        <f>+'[2]O kršitev'!M12</f>
        <v>4</v>
      </c>
      <c r="L15" s="13">
        <f>+'[2]O kršitev'!M33</f>
        <v>35</v>
      </c>
      <c r="M15" s="5">
        <f>+L15/'[3]O kršitev'!M33*100</f>
        <v>109.375</v>
      </c>
      <c r="N15" s="90">
        <f>+'[2]O drugo'!M12</f>
        <v>16</v>
      </c>
      <c r="O15" s="13">
        <f>+'[2]O drugo'!M33</f>
        <v>243</v>
      </c>
      <c r="P15" s="5">
        <f>+O15/'[3]O drugo'!M33*100</f>
        <v>78.387096774193537</v>
      </c>
      <c r="Q15" s="4"/>
      <c r="T15" s="7"/>
      <c r="U15" s="8"/>
    </row>
    <row r="16" spans="1:21" ht="15" customHeight="1" x14ac:dyDescent="0.2">
      <c r="A16" s="43" t="s">
        <v>39</v>
      </c>
      <c r="B16" s="12">
        <f t="shared" si="0"/>
        <v>608</v>
      </c>
      <c r="C16" s="13">
        <f t="shared" si="1"/>
        <v>8947</v>
      </c>
      <c r="D16" s="96">
        <f>+C16/[3]Odliv!M34*100</f>
        <v>100.89084348218313</v>
      </c>
      <c r="E16" s="12">
        <f>+'[2]O zaposlitev'!M13</f>
        <v>312</v>
      </c>
      <c r="F16" s="13">
        <f>+'[2]O zaposlitev'!M34</f>
        <v>5632</v>
      </c>
      <c r="G16" s="96">
        <f>+F16/'[3]O zaposlitev'!M34*100</f>
        <v>97.388898495590524</v>
      </c>
      <c r="H16" s="13">
        <f>+'[2]O neaktivnost'!M13</f>
        <v>96</v>
      </c>
      <c r="I16" s="13">
        <f>+'[2]O neaktivnost'!M34</f>
        <v>1035</v>
      </c>
      <c r="J16" s="100">
        <f>+I16/'[3]O neaktivnost'!M34*100</f>
        <v>91.511936339522549</v>
      </c>
      <c r="K16" s="13">
        <f>+'[2]O kršitev'!M13</f>
        <v>47</v>
      </c>
      <c r="L16" s="13">
        <f>+'[2]O kršitev'!M34</f>
        <v>350</v>
      </c>
      <c r="M16" s="5">
        <f>+L16/'[3]O kršitev'!M34*100</f>
        <v>102.04081632653062</v>
      </c>
      <c r="N16" s="90">
        <f>+'[2]O drugo'!M13</f>
        <v>153</v>
      </c>
      <c r="O16" s="13">
        <f>+'[2]O drugo'!M34</f>
        <v>1930</v>
      </c>
      <c r="P16" s="5">
        <f>+O16/'[3]O drugo'!M34*100</f>
        <v>119.80136561142147</v>
      </c>
      <c r="Q16" s="4"/>
      <c r="T16" s="7"/>
      <c r="U16" s="8"/>
    </row>
    <row r="17" spans="1:21" ht="15" customHeight="1" x14ac:dyDescent="0.2">
      <c r="A17" s="43" t="s">
        <v>40</v>
      </c>
      <c r="B17" s="12">
        <f t="shared" si="0"/>
        <v>123</v>
      </c>
      <c r="C17" s="13">
        <f t="shared" si="1"/>
        <v>1783</v>
      </c>
      <c r="D17" s="96">
        <f>+C17/[3]Odliv!M35*100</f>
        <v>105.941770647653</v>
      </c>
      <c r="E17" s="12">
        <f>+'[2]O zaposlitev'!M14</f>
        <v>60</v>
      </c>
      <c r="F17" s="13">
        <f>+'[2]O zaposlitev'!M35</f>
        <v>1056</v>
      </c>
      <c r="G17" s="96">
        <f>+F17/'[3]O zaposlitev'!M35*100</f>
        <v>103.7328094302554</v>
      </c>
      <c r="H17" s="13">
        <f>+'[2]O neaktivnost'!M14</f>
        <v>22</v>
      </c>
      <c r="I17" s="13">
        <f>+'[2]O neaktivnost'!M35</f>
        <v>202</v>
      </c>
      <c r="J17" s="100">
        <f>+I17/'[3]O neaktivnost'!M35*100</f>
        <v>102.02020202020201</v>
      </c>
      <c r="K17" s="13">
        <f>+'[2]O kršitev'!M14</f>
        <v>6</v>
      </c>
      <c r="L17" s="13">
        <f>+'[2]O kršitev'!M35</f>
        <v>89</v>
      </c>
      <c r="M17" s="5">
        <f>+L17/'[3]O kršitev'!M35*100</f>
        <v>181.63265306122449</v>
      </c>
      <c r="N17" s="90">
        <f>+'[2]O drugo'!M14</f>
        <v>35</v>
      </c>
      <c r="O17" s="13">
        <f>+'[2]O drugo'!M35</f>
        <v>436</v>
      </c>
      <c r="P17" s="5">
        <f>+O17/'[3]O drugo'!M35*100</f>
        <v>104.30622009569377</v>
      </c>
      <c r="Q17" s="4"/>
      <c r="T17" s="7"/>
      <c r="U17" s="8"/>
    </row>
    <row r="18" spans="1:21" ht="15" customHeight="1" x14ac:dyDescent="0.2">
      <c r="A18" s="43"/>
      <c r="B18" s="12"/>
      <c r="C18" s="13"/>
      <c r="D18" s="96"/>
      <c r="E18" s="12"/>
      <c r="F18" s="13"/>
      <c r="G18" s="96"/>
      <c r="H18" s="13"/>
      <c r="I18" s="13"/>
      <c r="J18" s="100"/>
      <c r="K18" s="13"/>
      <c r="L18" s="13"/>
      <c r="M18" s="5"/>
      <c r="N18" s="90"/>
      <c r="O18" s="13"/>
      <c r="P18" s="5"/>
      <c r="Q18" s="4"/>
      <c r="T18" s="7"/>
      <c r="U18" s="8"/>
    </row>
    <row r="19" spans="1:21" ht="15" customHeight="1" x14ac:dyDescent="0.2">
      <c r="A19" s="70" t="s">
        <v>42</v>
      </c>
      <c r="B19" s="71">
        <f t="shared" ref="B19:B23" si="2">SUM(E19,H19,K19,N19)</f>
        <v>1631</v>
      </c>
      <c r="C19" s="17">
        <f t="shared" si="1"/>
        <v>23896</v>
      </c>
      <c r="D19" s="116">
        <f>+C19/[3]Odliv!M37*100</f>
        <v>95.534322152480712</v>
      </c>
      <c r="E19" s="71">
        <f>+'[2]O zaposlitev'!M16</f>
        <v>950</v>
      </c>
      <c r="F19" s="17">
        <f>+'[2]O zaposlitev'!M37</f>
        <v>15508</v>
      </c>
      <c r="G19" s="116">
        <f>+F19/'[3]O zaposlitev'!M37*100</f>
        <v>97.234936359646369</v>
      </c>
      <c r="H19" s="17">
        <f>+'[2]O neaktivnost'!M16</f>
        <v>224</v>
      </c>
      <c r="I19" s="17">
        <f>+'[2]O neaktivnost'!M37</f>
        <v>2588</v>
      </c>
      <c r="J19" s="150">
        <f>+I19/'[3]O neaktivnost'!M37*100</f>
        <v>93.497109826589593</v>
      </c>
      <c r="K19" s="17">
        <f>+'[2]O kršitev'!M16</f>
        <v>92</v>
      </c>
      <c r="L19" s="17">
        <f>+'[2]O kršitev'!M37</f>
        <v>1343</v>
      </c>
      <c r="M19" s="73">
        <f>+L19/'[3]O kršitev'!M37*100</f>
        <v>92.175703500343175</v>
      </c>
      <c r="N19" s="93">
        <f>+'[2]O drugo'!M16</f>
        <v>365</v>
      </c>
      <c r="O19" s="17">
        <f>+'[2]O drugo'!M37</f>
        <v>4457</v>
      </c>
      <c r="P19" s="73">
        <f>+O19/'[3]O drugo'!M37*100</f>
        <v>92.105806984914238</v>
      </c>
      <c r="Q19" s="4"/>
      <c r="T19" s="7"/>
      <c r="U19" s="8"/>
    </row>
    <row r="20" spans="1:21" ht="15" customHeight="1" x14ac:dyDescent="0.2">
      <c r="A20" s="43" t="s">
        <v>44</v>
      </c>
      <c r="B20" s="12">
        <f t="shared" si="2"/>
        <v>357</v>
      </c>
      <c r="C20" s="13">
        <f t="shared" si="1"/>
        <v>4932</v>
      </c>
      <c r="D20" s="96">
        <f>+C20/[3]Odliv!M38*100</f>
        <v>97.354915120410581</v>
      </c>
      <c r="E20" s="12">
        <f>+'[2]O zaposlitev'!M17</f>
        <v>213</v>
      </c>
      <c r="F20" s="13">
        <f>+'[2]O zaposlitev'!M38</f>
        <v>3304</v>
      </c>
      <c r="G20" s="96">
        <f>+F20/'[3]O zaposlitev'!M38*100</f>
        <v>98.981426003594962</v>
      </c>
      <c r="H20" s="13">
        <f>+'[2]O neaktivnost'!M17</f>
        <v>44</v>
      </c>
      <c r="I20" s="13">
        <f>+'[2]O neaktivnost'!M38</f>
        <v>559</v>
      </c>
      <c r="J20" s="100">
        <f>+I20/'[3]O neaktivnost'!M38*100</f>
        <v>101.45190562613431</v>
      </c>
      <c r="K20" s="13">
        <f>+'[2]O kršitev'!M17</f>
        <v>22</v>
      </c>
      <c r="L20" s="13">
        <f>+'[2]O kršitev'!M38</f>
        <v>265</v>
      </c>
      <c r="M20" s="5">
        <f>+L20/'[3]O kršitev'!M38*100</f>
        <v>89.527027027027032</v>
      </c>
      <c r="N20" s="90">
        <f>+'[2]O drugo'!M17</f>
        <v>78</v>
      </c>
      <c r="O20" s="13">
        <f>+'[2]O drugo'!M38</f>
        <v>804</v>
      </c>
      <c r="P20" s="5">
        <f>+O20/'[3]O drugo'!M38*100</f>
        <v>91.259931895573203</v>
      </c>
      <c r="Q20" s="4"/>
      <c r="T20" s="7"/>
      <c r="U20" s="8"/>
    </row>
    <row r="21" spans="1:21" ht="15" customHeight="1" x14ac:dyDescent="0.2">
      <c r="A21" s="43" t="s">
        <v>45</v>
      </c>
      <c r="B21" s="12">
        <f t="shared" si="2"/>
        <v>182</v>
      </c>
      <c r="C21" s="13">
        <f t="shared" si="1"/>
        <v>2478</v>
      </c>
      <c r="D21" s="96">
        <f>+C21/[3]Odliv!M39*100</f>
        <v>93.227990970654631</v>
      </c>
      <c r="E21" s="12">
        <f>+'[2]O zaposlitev'!M18</f>
        <v>109</v>
      </c>
      <c r="F21" s="13">
        <f>+'[2]O zaposlitev'!M39</f>
        <v>1518</v>
      </c>
      <c r="G21" s="96">
        <f>+F21/'[3]O zaposlitev'!M39*100</f>
        <v>94.579439252336456</v>
      </c>
      <c r="H21" s="13">
        <f>+'[2]O neaktivnost'!M18</f>
        <v>30</v>
      </c>
      <c r="I21" s="13">
        <f>+'[2]O neaktivnost'!M39</f>
        <v>287</v>
      </c>
      <c r="J21" s="100">
        <f>+I21/'[3]O neaktivnost'!M39*100</f>
        <v>87.5</v>
      </c>
      <c r="K21" s="13">
        <f>+'[2]O kršitev'!M18</f>
        <v>12</v>
      </c>
      <c r="L21" s="13">
        <f>+'[2]O kršitev'!M39</f>
        <v>152</v>
      </c>
      <c r="M21" s="5">
        <f>+L21/'[3]O kršitev'!M39*100</f>
        <v>132.17391304347825</v>
      </c>
      <c r="N21" s="90">
        <f>+'[2]O drugo'!M18</f>
        <v>31</v>
      </c>
      <c r="O21" s="13">
        <f>+'[2]O drugo'!M39</f>
        <v>521</v>
      </c>
      <c r="P21" s="5">
        <f>+O21/'[3]O drugo'!M39*100</f>
        <v>85.409836065573771</v>
      </c>
      <c r="Q21" s="4"/>
      <c r="T21" s="7"/>
      <c r="U21" s="8"/>
    </row>
    <row r="22" spans="1:21" ht="15" customHeight="1" x14ac:dyDescent="0.2">
      <c r="A22" s="43" t="s">
        <v>46</v>
      </c>
      <c r="B22" s="12">
        <f t="shared" si="2"/>
        <v>208</v>
      </c>
      <c r="C22" s="13">
        <f t="shared" si="1"/>
        <v>3501</v>
      </c>
      <c r="D22" s="96">
        <f>+C22/[3]Odliv!M40*100</f>
        <v>94.570502431118314</v>
      </c>
      <c r="E22" s="12">
        <f>+'[2]O zaposlitev'!M19</f>
        <v>120</v>
      </c>
      <c r="F22" s="13">
        <f>+'[2]O zaposlitev'!M40</f>
        <v>2340</v>
      </c>
      <c r="G22" s="96">
        <f>+F22/'[3]O zaposlitev'!M40*100</f>
        <v>97.989949748743726</v>
      </c>
      <c r="H22" s="13">
        <f>+'[2]O neaktivnost'!M19</f>
        <v>19</v>
      </c>
      <c r="I22" s="13">
        <f>+'[2]O neaktivnost'!M40</f>
        <v>280</v>
      </c>
      <c r="J22" s="100">
        <f>+I22/'[3]O neaktivnost'!M40*100</f>
        <v>81.632653061224488</v>
      </c>
      <c r="K22" s="13">
        <f>+'[2]O kršitev'!M19</f>
        <v>10</v>
      </c>
      <c r="L22" s="13">
        <f>+'[2]O kršitev'!M40</f>
        <v>168</v>
      </c>
      <c r="M22" s="5">
        <f>+L22/'[3]O kršitev'!M40*100</f>
        <v>74.008810572687224</v>
      </c>
      <c r="N22" s="90">
        <f>+'[2]O drugo'!M19</f>
        <v>59</v>
      </c>
      <c r="O22" s="13">
        <f>+'[2]O drugo'!M40</f>
        <v>713</v>
      </c>
      <c r="P22" s="5">
        <f>+O22/'[3]O drugo'!M40*100</f>
        <v>95.833333333333343</v>
      </c>
      <c r="Q22" s="5"/>
      <c r="T22" s="7"/>
      <c r="U22" s="8"/>
    </row>
    <row r="23" spans="1:21" ht="15" customHeight="1" x14ac:dyDescent="0.2">
      <c r="A23" s="43" t="s">
        <v>43</v>
      </c>
      <c r="B23" s="12">
        <f t="shared" si="2"/>
        <v>884</v>
      </c>
      <c r="C23" s="13">
        <f t="shared" si="1"/>
        <v>12985</v>
      </c>
      <c r="D23" s="96">
        <f>+C23/[3]Odliv!M41*100</f>
        <v>95.56929417825863</v>
      </c>
      <c r="E23" s="12">
        <f>+'[2]O zaposlitev'!M20</f>
        <v>508</v>
      </c>
      <c r="F23" s="13">
        <f>+'[2]O zaposlitev'!M41</f>
        <v>8346</v>
      </c>
      <c r="G23" s="96">
        <f>+F23/'[3]O zaposlitev'!M41*100</f>
        <v>96.84381527036436</v>
      </c>
      <c r="H23" s="13">
        <f>+'[2]O neaktivnost'!M20</f>
        <v>131</v>
      </c>
      <c r="I23" s="13">
        <f>+'[2]O neaktivnost'!M41</f>
        <v>1462</v>
      </c>
      <c r="J23" s="100">
        <f>+I23/'[3]O neaktivnost'!M41*100</f>
        <v>94.566623544631312</v>
      </c>
      <c r="K23" s="13">
        <f>+'[2]O kršitev'!M20</f>
        <v>48</v>
      </c>
      <c r="L23" s="13">
        <f>+'[2]O kršitev'!M41</f>
        <v>758</v>
      </c>
      <c r="M23" s="5">
        <f>+L23/'[3]O kršitev'!M41*100</f>
        <v>92.55189255189255</v>
      </c>
      <c r="N23" s="90">
        <f>+'[2]O drugo'!M20</f>
        <v>197</v>
      </c>
      <c r="O23" s="13">
        <f>+'[2]O drugo'!M41</f>
        <v>2419</v>
      </c>
      <c r="P23" s="5">
        <f>+O23/'[3]O drugo'!M41*100</f>
        <v>92.895545314900147</v>
      </c>
      <c r="Q23" s="5"/>
      <c r="T23" s="7"/>
      <c r="U23" s="8"/>
    </row>
    <row r="24" spans="1:21" ht="15" customHeight="1" x14ac:dyDescent="0.2">
      <c r="A24" s="43"/>
      <c r="B24" s="12"/>
      <c r="C24" s="13"/>
      <c r="D24" s="96"/>
      <c r="E24" s="12"/>
      <c r="F24" s="13"/>
      <c r="G24" s="96"/>
      <c r="H24" s="13"/>
      <c r="I24" s="13"/>
      <c r="J24" s="100"/>
      <c r="K24" s="13"/>
      <c r="L24" s="13"/>
      <c r="M24" s="5"/>
      <c r="N24" s="90"/>
      <c r="O24" s="13"/>
      <c r="P24" s="5"/>
      <c r="Q24" s="5"/>
      <c r="T24" s="7"/>
      <c r="U24" s="8"/>
    </row>
    <row r="25" spans="1:21" ht="15" customHeight="1" x14ac:dyDescent="0.2">
      <c r="A25" s="25" t="s">
        <v>65</v>
      </c>
      <c r="B25" s="26">
        <f>SUM(E25,H25,K25,N25)</f>
        <v>167</v>
      </c>
      <c r="C25" s="27">
        <f t="shared" si="1"/>
        <v>2678</v>
      </c>
      <c r="D25" s="97">
        <f>+C25/[3]Odliv!M43*100</f>
        <v>128.31816003833254</v>
      </c>
      <c r="E25" s="26">
        <f>+'[2]O zaposlitev'!M22</f>
        <v>85</v>
      </c>
      <c r="F25" s="27">
        <f>+'[2]O zaposlitev'!M43</f>
        <v>1633</v>
      </c>
      <c r="G25" s="97">
        <f>+F25/'[3]O zaposlitev'!M43*100</f>
        <v>123.99392558845861</v>
      </c>
      <c r="H25" s="27">
        <f>+'[2]O neaktivnost'!M22</f>
        <v>5</v>
      </c>
      <c r="I25" s="27">
        <f>+'[2]O neaktivnost'!M43</f>
        <v>63</v>
      </c>
      <c r="J25" s="101">
        <f>+I25/'[3]O neaktivnost'!M43*100</f>
        <v>105</v>
      </c>
      <c r="K25" s="27">
        <f>+'[2]O kršitev'!M22</f>
        <v>9</v>
      </c>
      <c r="L25" s="27">
        <f>+'[2]O kršitev'!M43</f>
        <v>78</v>
      </c>
      <c r="M25" s="46">
        <f>+L25/'[3]O kršitev'!M43*100</f>
        <v>120</v>
      </c>
      <c r="N25" s="91">
        <f>+'[2]O drugo'!M22</f>
        <v>68</v>
      </c>
      <c r="O25" s="27">
        <f>+'[2]O drugo'!M43</f>
        <v>904</v>
      </c>
      <c r="P25" s="46">
        <f>+O25/'[3]O drugo'!M43*100</f>
        <v>140.15503875968994</v>
      </c>
      <c r="Q25" s="5"/>
      <c r="T25" s="7"/>
      <c r="U25" s="8"/>
    </row>
    <row r="26" spans="1:21" ht="15" customHeight="1" x14ac:dyDescent="0.2">
      <c r="A26" s="10"/>
      <c r="B26" s="10"/>
      <c r="C26" s="10"/>
      <c r="D26" s="10"/>
      <c r="E26" s="10"/>
      <c r="F26" s="10"/>
      <c r="G26" s="10"/>
      <c r="H26" s="10"/>
      <c r="I26" s="10"/>
      <c r="J26" s="10"/>
      <c r="K26" s="10"/>
      <c r="L26" s="10"/>
      <c r="M26" s="10"/>
    </row>
    <row r="27" spans="1:21" ht="15" customHeight="1" x14ac:dyDescent="0.2">
      <c r="A27" s="68" t="s">
        <v>147</v>
      </c>
    </row>
  </sheetData>
  <mergeCells count="9">
    <mergeCell ref="B4:D4"/>
    <mergeCell ref="E4:G4"/>
    <mergeCell ref="H4:J4"/>
    <mergeCell ref="K4:M4"/>
    <mergeCell ref="N3:P3"/>
    <mergeCell ref="N4:P4"/>
    <mergeCell ref="E3:G3"/>
    <mergeCell ref="H3:J3"/>
    <mergeCell ref="K3:M3"/>
  </mergeCells>
  <hyperlinks>
    <hyperlink ref="A27" location="Kazalo!A1" display="nazaj na kazalo" xr:uid="{00000000-0004-0000-14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22"/>
  <sheetViews>
    <sheetView showGridLines="0" tabSelected="1" workbookViewId="0">
      <selection activeCell="F20" sqref="F20"/>
    </sheetView>
  </sheetViews>
  <sheetFormatPr defaultColWidth="9.140625" defaultRowHeight="15" customHeight="1" x14ac:dyDescent="0.2"/>
  <cols>
    <col min="1" max="1" width="14" style="6" customWidth="1"/>
    <col min="2" max="2" width="6.5703125" style="6" bestFit="1" customWidth="1"/>
    <col min="3" max="3" width="6.5703125" style="6" customWidth="1"/>
    <col min="4" max="4" width="6.85546875" style="6" customWidth="1"/>
    <col min="5" max="5" width="5.7109375" style="6" customWidth="1"/>
    <col min="6" max="6" width="4.85546875" style="6" bestFit="1" customWidth="1"/>
    <col min="7" max="7" width="6.85546875" style="6" customWidth="1"/>
    <col min="8" max="9" width="5.7109375" style="6" customWidth="1"/>
    <col min="10" max="10" width="6.85546875" style="6" customWidth="1"/>
    <col min="11" max="12" width="6" style="6" customWidth="1"/>
    <col min="13" max="13" width="6.85546875" style="6" customWidth="1"/>
    <col min="14" max="14" width="5.5703125" style="6" customWidth="1"/>
    <col min="15" max="15" width="5.7109375" style="6" customWidth="1"/>
    <col min="16" max="16" width="6.85546875" style="6" customWidth="1"/>
    <col min="17" max="18" width="5.85546875" style="6" customWidth="1"/>
    <col min="19" max="19" width="6.85546875" style="6" customWidth="1"/>
    <col min="20" max="20" width="6.28515625" style="6" customWidth="1"/>
    <col min="21" max="21" width="6.140625" style="6" customWidth="1"/>
    <col min="22" max="16384" width="9.140625" style="6"/>
  </cols>
  <sheetData>
    <row r="1" spans="1:21" ht="15" customHeight="1" x14ac:dyDescent="0.2">
      <c r="A1" s="9" t="s">
        <v>181</v>
      </c>
      <c r="B1" s="1"/>
      <c r="C1" s="1"/>
      <c r="D1" s="1"/>
      <c r="E1" s="1"/>
      <c r="F1" s="1"/>
      <c r="G1" s="1"/>
      <c r="H1" s="1"/>
      <c r="I1" s="1"/>
      <c r="J1" s="1"/>
      <c r="K1" s="1"/>
    </row>
    <row r="2" spans="1:21" ht="15" customHeight="1" x14ac:dyDescent="0.2">
      <c r="A2" s="1"/>
      <c r="B2" s="1"/>
      <c r="C2" s="1"/>
      <c r="D2" s="1"/>
      <c r="E2" s="1"/>
      <c r="F2" s="1"/>
      <c r="G2" s="1"/>
      <c r="H2" s="1"/>
      <c r="I2" s="1"/>
      <c r="J2" s="1"/>
      <c r="K2" s="1"/>
    </row>
    <row r="3" spans="1:21" ht="14.25" customHeight="1" x14ac:dyDescent="0.2">
      <c r="A3" s="49"/>
      <c r="B3" s="291"/>
      <c r="C3" s="292"/>
      <c r="D3" s="291"/>
      <c r="E3" s="292"/>
      <c r="F3" s="30"/>
      <c r="G3" s="29"/>
      <c r="H3" s="29"/>
      <c r="I3" s="29"/>
      <c r="J3" s="117"/>
      <c r="K3" s="29"/>
      <c r="L3" s="30"/>
      <c r="M3" s="312" t="s">
        <v>80</v>
      </c>
      <c r="N3" s="313"/>
      <c r="O3" s="314"/>
      <c r="P3" s="312" t="s">
        <v>78</v>
      </c>
      <c r="Q3" s="313"/>
      <c r="R3" s="314"/>
      <c r="S3" s="289"/>
      <c r="T3" s="286"/>
      <c r="U3" s="286"/>
    </row>
    <row r="4" spans="1:21" ht="15" customHeight="1" x14ac:dyDescent="0.2">
      <c r="A4" s="245"/>
      <c r="B4" s="307" t="s">
        <v>72</v>
      </c>
      <c r="C4" s="308"/>
      <c r="D4" s="307" t="s">
        <v>74</v>
      </c>
      <c r="E4" s="308"/>
      <c r="F4" s="311"/>
      <c r="G4" s="308" t="s">
        <v>75</v>
      </c>
      <c r="H4" s="308"/>
      <c r="I4" s="308"/>
      <c r="J4" s="307" t="s">
        <v>76</v>
      </c>
      <c r="K4" s="308"/>
      <c r="L4" s="311"/>
      <c r="M4" s="307" t="s">
        <v>79</v>
      </c>
      <c r="N4" s="308"/>
      <c r="O4" s="311"/>
      <c r="P4" s="307" t="s">
        <v>77</v>
      </c>
      <c r="Q4" s="308"/>
      <c r="R4" s="311"/>
      <c r="S4" s="307" t="s">
        <v>81</v>
      </c>
      <c r="T4" s="308"/>
      <c r="U4" s="308"/>
    </row>
    <row r="5" spans="1:21" ht="15" customHeight="1" x14ac:dyDescent="0.2">
      <c r="A5" s="245" t="s">
        <v>82</v>
      </c>
      <c r="B5" s="293"/>
      <c r="C5" s="141" t="str">
        <f>[6]Obdobja!B11</f>
        <v>XII 24</v>
      </c>
      <c r="D5" s="293"/>
      <c r="E5" s="294"/>
      <c r="F5" s="244" t="str">
        <f>[6]Obdobja!B11</f>
        <v>XII 24</v>
      </c>
      <c r="G5" s="294"/>
      <c r="H5" s="294"/>
      <c r="I5" s="141" t="str">
        <f>[6]Obdobja!B11</f>
        <v>XII 24</v>
      </c>
      <c r="J5" s="293"/>
      <c r="K5" s="294"/>
      <c r="L5" s="141" t="str">
        <f>[6]Obdobja!B11</f>
        <v>XII 24</v>
      </c>
      <c r="M5" s="293"/>
      <c r="N5" s="294"/>
      <c r="O5" s="141" t="str">
        <f>[6]Obdobja!B11</f>
        <v>XII 24</v>
      </c>
      <c r="P5" s="293"/>
      <c r="Q5" s="294"/>
      <c r="R5" s="141" t="str">
        <f>[6]Obdobja!B11</f>
        <v>XII 24</v>
      </c>
      <c r="S5" s="293"/>
      <c r="T5" s="294"/>
      <c r="U5" s="141" t="str">
        <f>[6]Obdobja!B11</f>
        <v>XII 24</v>
      </c>
    </row>
    <row r="6" spans="1:21" ht="15" customHeight="1" x14ac:dyDescent="0.2">
      <c r="A6" s="246" t="s">
        <v>61</v>
      </c>
      <c r="B6" s="165" t="str">
        <f>[6]Obdobja!B11</f>
        <v>XII 24</v>
      </c>
      <c r="C6" s="166" t="str">
        <f>[6]Obdobja!C11</f>
        <v>XII 23</v>
      </c>
      <c r="D6" s="165" t="str">
        <f>[6]Obdobja!B11</f>
        <v>XII 24</v>
      </c>
      <c r="E6" s="166" t="s">
        <v>73</v>
      </c>
      <c r="F6" s="166" t="str">
        <f>[6]Obdobja!C11</f>
        <v>XII 23</v>
      </c>
      <c r="G6" s="165" t="str">
        <f>[6]Obdobja!B11</f>
        <v>XII 24</v>
      </c>
      <c r="H6" s="166" t="s">
        <v>73</v>
      </c>
      <c r="I6" s="166" t="str">
        <f>[6]Obdobja!C11</f>
        <v>XII 23</v>
      </c>
      <c r="J6" s="165" t="str">
        <f>[6]Obdobja!B11</f>
        <v>XII 24</v>
      </c>
      <c r="K6" s="166" t="s">
        <v>73</v>
      </c>
      <c r="L6" s="166" t="str">
        <f>[6]Obdobja!C11</f>
        <v>XII 23</v>
      </c>
      <c r="M6" s="165" t="str">
        <f>[6]Obdobja!B11</f>
        <v>XII 24</v>
      </c>
      <c r="N6" s="166" t="s">
        <v>73</v>
      </c>
      <c r="O6" s="166" t="str">
        <f>[6]Obdobja!C11</f>
        <v>XII 23</v>
      </c>
      <c r="P6" s="165" t="str">
        <f>[6]Obdobja!B11</f>
        <v>XII 24</v>
      </c>
      <c r="Q6" s="166" t="s">
        <v>73</v>
      </c>
      <c r="R6" s="166" t="str">
        <f>[6]Obdobja!C11</f>
        <v>XII 23</v>
      </c>
      <c r="S6" s="165" t="str">
        <f>[6]Obdobja!B11</f>
        <v>XII 24</v>
      </c>
      <c r="T6" s="166" t="s">
        <v>73</v>
      </c>
      <c r="U6" s="166" t="str">
        <f>[6]Obdobja!C11</f>
        <v>XII 23</v>
      </c>
    </row>
    <row r="7" spans="1:21" ht="15" customHeight="1" x14ac:dyDescent="0.2">
      <c r="A7" s="21" t="s">
        <v>22</v>
      </c>
      <c r="B7" s="22">
        <f>+'[6]9ud'!B7</f>
        <v>47038</v>
      </c>
      <c r="C7" s="75">
        <f>+'[6]9ud'!C7</f>
        <v>97.280416933799359</v>
      </c>
      <c r="D7" s="22">
        <f>+'[6]9ud'!D7</f>
        <v>22269</v>
      </c>
      <c r="E7" s="75">
        <f>+'[6]9ud'!E7</f>
        <v>47.3425740890344</v>
      </c>
      <c r="F7" s="103">
        <f>+'[6]9ud'!F7</f>
        <v>94.757669886387816</v>
      </c>
      <c r="G7" s="23">
        <f>+'[6]9ud'!G7</f>
        <v>10004</v>
      </c>
      <c r="H7" s="75">
        <f>+'[6]9ud'!H7</f>
        <v>21.26791105063991</v>
      </c>
      <c r="I7" s="75">
        <f>+'[6]9ud'!I7</f>
        <v>101.54283394234673</v>
      </c>
      <c r="J7" s="22">
        <f>+'[6]9ud'!J7</f>
        <v>16618</v>
      </c>
      <c r="K7" s="75">
        <f>+'[6]9ud'!K7</f>
        <v>35.328883030741103</v>
      </c>
      <c r="L7" s="103">
        <f>+'[6]9ud'!L7</f>
        <v>91.746259592557834</v>
      </c>
      <c r="M7" s="22">
        <f>+'[6]9ud'!M7</f>
        <v>7475</v>
      </c>
      <c r="N7" s="75">
        <f>+'[6]9ud'!N7</f>
        <v>15.891406947574302</v>
      </c>
      <c r="O7" s="103">
        <f>+'[6]9ud'!O7</f>
        <v>99.653379549393421</v>
      </c>
      <c r="P7" s="22">
        <f>+'[6]9ud'!P7</f>
        <v>18200</v>
      </c>
      <c r="Q7" s="75">
        <f>+'[6]9ud'!Q7</f>
        <v>38.692121263659168</v>
      </c>
      <c r="R7" s="103">
        <f>+'[6]9ud'!R7</f>
        <v>87.478971401105497</v>
      </c>
      <c r="S7" s="22">
        <f>+'[6]9ud'!S7</f>
        <v>6947</v>
      </c>
      <c r="T7" s="75">
        <f>+'[6]9ud'!T7</f>
        <v>14.768910242782432</v>
      </c>
      <c r="U7" s="75">
        <f>+'[6]9ud'!U7</f>
        <v>89.247173689619729</v>
      </c>
    </row>
    <row r="8" spans="1:21" ht="12.75" customHeight="1" x14ac:dyDescent="0.2">
      <c r="A8" s="11"/>
      <c r="B8" s="15"/>
      <c r="C8" s="78"/>
      <c r="D8" s="15"/>
      <c r="E8" s="78"/>
      <c r="F8" s="104"/>
      <c r="G8" s="16"/>
      <c r="H8" s="78"/>
      <c r="I8" s="78"/>
      <c r="J8" s="15"/>
      <c r="K8" s="78"/>
      <c r="L8" s="104"/>
      <c r="M8" s="15"/>
      <c r="N8" s="78"/>
      <c r="O8" s="104"/>
      <c r="P8" s="15"/>
      <c r="Q8" s="78"/>
      <c r="R8" s="104"/>
      <c r="S8" s="15"/>
      <c r="T8" s="78"/>
      <c r="U8" s="78"/>
    </row>
    <row r="9" spans="1:21" ht="15" customHeight="1" x14ac:dyDescent="0.2">
      <c r="A9" s="18" t="s">
        <v>23</v>
      </c>
      <c r="B9" s="12">
        <f>+'[6]9ud'!B9</f>
        <v>5281</v>
      </c>
      <c r="C9" s="81">
        <f>+'[6]9ud'!C9</f>
        <v>95.826528760660494</v>
      </c>
      <c r="D9" s="12">
        <f>+'[6]9ud'!D9</f>
        <v>2570</v>
      </c>
      <c r="E9" s="81">
        <f>+'[6]9ud'!E9</f>
        <v>48.665025563340272</v>
      </c>
      <c r="F9" s="105">
        <f>+'[6]9ud'!F9</f>
        <v>93.454545454545453</v>
      </c>
      <c r="G9" s="13">
        <f>+'[6]9ud'!G9</f>
        <v>1034</v>
      </c>
      <c r="H9" s="81">
        <f>+'[6]9ud'!H9</f>
        <v>19.579625071009279</v>
      </c>
      <c r="I9" s="81">
        <f>+'[6]9ud'!I9</f>
        <v>99.042145593869733</v>
      </c>
      <c r="J9" s="12">
        <f>+'[6]9ud'!J9</f>
        <v>2015</v>
      </c>
      <c r="K9" s="81">
        <f>+'[6]9ud'!K9</f>
        <v>38.155652338572239</v>
      </c>
      <c r="L9" s="105">
        <f>+'[6]9ud'!L9</f>
        <v>87.761324041811847</v>
      </c>
      <c r="M9" s="12">
        <f>+'[6]9ud'!M9</f>
        <v>659</v>
      </c>
      <c r="N9" s="81">
        <f>+'[6]9ud'!N9</f>
        <v>12.478697216436281</v>
      </c>
      <c r="O9" s="105">
        <f>+'[6]9ud'!O9</f>
        <v>94.412607449856736</v>
      </c>
      <c r="P9" s="12">
        <f>+'[6]9ud'!P9</f>
        <v>2127</v>
      </c>
      <c r="Q9" s="81">
        <f>+'[6]9ud'!Q9</f>
        <v>40.276462791138037</v>
      </c>
      <c r="R9" s="105">
        <f>+'[6]9ud'!R9</f>
        <v>81.556748466257673</v>
      </c>
      <c r="S9" s="12">
        <f>+'[6]9ud'!S9</f>
        <v>1084</v>
      </c>
      <c r="T9" s="81">
        <f>+'[6]9ud'!T9</f>
        <v>20.526415451619012</v>
      </c>
      <c r="U9" s="81">
        <f>+'[6]9ud'!U9</f>
        <v>88.779688779688783</v>
      </c>
    </row>
    <row r="10" spans="1:21" ht="15" customHeight="1" x14ac:dyDescent="0.2">
      <c r="A10" s="18" t="s">
        <v>24</v>
      </c>
      <c r="B10" s="12">
        <f>+'[6]9ud'!B17</f>
        <v>3411</v>
      </c>
      <c r="C10" s="81">
        <f>+'[6]9ud'!C17</f>
        <v>99.649430324276949</v>
      </c>
      <c r="D10" s="12">
        <f>+'[6]9ud'!D17</f>
        <v>1699</v>
      </c>
      <c r="E10" s="81">
        <f>+'[6]9ud'!E17</f>
        <v>49.809440046907064</v>
      </c>
      <c r="F10" s="105">
        <f>+'[6]9ud'!F17</f>
        <v>96.588971006253558</v>
      </c>
      <c r="G10" s="13">
        <f>+'[6]9ud'!G17</f>
        <v>668</v>
      </c>
      <c r="H10" s="81">
        <f>+'[6]9ud'!H17</f>
        <v>19.583699794781591</v>
      </c>
      <c r="I10" s="81">
        <f>+'[6]9ud'!I17</f>
        <v>108.97226753670472</v>
      </c>
      <c r="J10" s="12">
        <f>+'[6]9ud'!J17</f>
        <v>1223</v>
      </c>
      <c r="K10" s="81">
        <f>+'[6]9ud'!K17</f>
        <v>35.854588097332162</v>
      </c>
      <c r="L10" s="105">
        <f>+'[6]9ud'!L17</f>
        <v>96.909667194928687</v>
      </c>
      <c r="M10" s="12">
        <f>+'[6]9ud'!M17</f>
        <v>446</v>
      </c>
      <c r="N10" s="81">
        <f>+'[6]9ud'!N17</f>
        <v>13.07534447376136</v>
      </c>
      <c r="O10" s="105">
        <f>+'[6]9ud'!O17</f>
        <v>109.04645476772616</v>
      </c>
      <c r="P10" s="12">
        <f>+'[6]9ud'!P17</f>
        <v>1158</v>
      </c>
      <c r="Q10" s="81">
        <f>+'[6]9ud'!Q17</f>
        <v>33.948988566402818</v>
      </c>
      <c r="R10" s="105">
        <f>+'[6]9ud'!R17</f>
        <v>92.344497607655512</v>
      </c>
      <c r="S10" s="12">
        <f>+'[6]9ud'!S17</f>
        <v>420</v>
      </c>
      <c r="T10" s="81">
        <f>+'[6]9ud'!T17</f>
        <v>12.313104661389621</v>
      </c>
      <c r="U10" s="81">
        <f>+'[6]9ud'!U17</f>
        <v>92.920353982300881</v>
      </c>
    </row>
    <row r="11" spans="1:21" ht="15" customHeight="1" x14ac:dyDescent="0.2">
      <c r="A11" s="18" t="s">
        <v>25</v>
      </c>
      <c r="B11" s="12">
        <f>+'[6]9ud'!B25</f>
        <v>3151</v>
      </c>
      <c r="C11" s="81">
        <f>+'[6]9ud'!C25</f>
        <v>101.18818240205523</v>
      </c>
      <c r="D11" s="12">
        <f>+'[6]9ud'!D25</f>
        <v>1438</v>
      </c>
      <c r="E11" s="81">
        <f>+'[6]9ud'!E25</f>
        <v>45.636305934623927</v>
      </c>
      <c r="F11" s="105">
        <f>+'[6]9ud'!F25</f>
        <v>105.89101620029456</v>
      </c>
      <c r="G11" s="13">
        <f>+'[6]9ud'!G25</f>
        <v>674</v>
      </c>
      <c r="H11" s="81">
        <f>+'[6]9ud'!H25</f>
        <v>21.390034909552522</v>
      </c>
      <c r="I11" s="81">
        <f>+'[6]9ud'!I25</f>
        <v>97.965116279069761</v>
      </c>
      <c r="J11" s="12">
        <f>+'[6]9ud'!J25</f>
        <v>1095</v>
      </c>
      <c r="K11" s="81">
        <f>+'[6]9ud'!K25</f>
        <v>34.750872738813079</v>
      </c>
      <c r="L11" s="105">
        <f>+'[6]9ud'!L25</f>
        <v>98.737601442741209</v>
      </c>
      <c r="M11" s="12">
        <f>+'[6]9ud'!M25</f>
        <v>333</v>
      </c>
      <c r="N11" s="81">
        <f>+'[6]9ud'!N25</f>
        <v>10.568073627419865</v>
      </c>
      <c r="O11" s="105">
        <f>+'[6]9ud'!O25</f>
        <v>106.73076923076923</v>
      </c>
      <c r="P11" s="12">
        <f>+'[6]9ud'!P25</f>
        <v>665</v>
      </c>
      <c r="Q11" s="81">
        <f>+'[6]9ud'!Q25</f>
        <v>21.104411298000635</v>
      </c>
      <c r="R11" s="105">
        <f>+'[6]9ud'!R25</f>
        <v>86.36363636363636</v>
      </c>
      <c r="S11" s="12">
        <f>+'[6]9ud'!S25</f>
        <v>302</v>
      </c>
      <c r="T11" s="81">
        <f>+'[6]9ud'!T25</f>
        <v>9.5842589654078072</v>
      </c>
      <c r="U11" s="81">
        <f>+'[6]9ud'!U25</f>
        <v>102.02702702702702</v>
      </c>
    </row>
    <row r="12" spans="1:21" ht="15" customHeight="1" x14ac:dyDescent="0.2">
      <c r="A12" s="18" t="s">
        <v>26</v>
      </c>
      <c r="B12" s="12">
        <f>+'[6]9ud'!B32</f>
        <v>13145</v>
      </c>
      <c r="C12" s="81">
        <f>+'[6]9ud'!C32</f>
        <v>96.89665339820138</v>
      </c>
      <c r="D12" s="12">
        <f>+'[6]9ud'!D32</f>
        <v>6095</v>
      </c>
      <c r="E12" s="81">
        <f>+'[6]9ud'!E32</f>
        <v>46.367440091289467</v>
      </c>
      <c r="F12" s="105">
        <f>+'[6]9ud'!F32</f>
        <v>96.592709984152137</v>
      </c>
      <c r="G12" s="13">
        <f>+'[6]9ud'!G32</f>
        <v>2550</v>
      </c>
      <c r="H12" s="81">
        <f>+'[6]9ud'!H32</f>
        <v>19.399011030810193</v>
      </c>
      <c r="I12" s="81">
        <f>+'[6]9ud'!I32</f>
        <v>101.47234381217669</v>
      </c>
      <c r="J12" s="12">
        <f>+'[6]9ud'!J32</f>
        <v>4448</v>
      </c>
      <c r="K12" s="81">
        <f>+'[6]9ud'!K32</f>
        <v>33.83796120197794</v>
      </c>
      <c r="L12" s="105">
        <f>+'[6]9ud'!L32</f>
        <v>94.018177975058123</v>
      </c>
      <c r="M12" s="12">
        <f>+'[6]9ud'!M32</f>
        <v>2279</v>
      </c>
      <c r="N12" s="81">
        <f>+'[6]9ud'!N32</f>
        <v>17.337390642829973</v>
      </c>
      <c r="O12" s="105">
        <f>+'[6]9ud'!O32</f>
        <v>98.359948208890799</v>
      </c>
      <c r="P12" s="12">
        <f>+'[6]9ud'!P32</f>
        <v>5659</v>
      </c>
      <c r="Q12" s="81">
        <f>+'[6]9ud'!Q32</f>
        <v>43.050589577786234</v>
      </c>
      <c r="R12" s="105">
        <f>+'[6]9ud'!R32</f>
        <v>89.174283012921535</v>
      </c>
      <c r="S12" s="12">
        <f>+'[6]9ud'!S32</f>
        <v>1317</v>
      </c>
      <c r="T12" s="81">
        <f>+'[6]9ud'!T32</f>
        <v>10.0190186382655</v>
      </c>
      <c r="U12" s="81">
        <f>+'[6]9ud'!U32</f>
        <v>85.686402081977874</v>
      </c>
    </row>
    <row r="13" spans="1:21" ht="15" customHeight="1" x14ac:dyDescent="0.2">
      <c r="A13" s="18" t="s">
        <v>27</v>
      </c>
      <c r="B13" s="12">
        <f>+'[6]9ud'!B43</f>
        <v>6578</v>
      </c>
      <c r="C13" s="81">
        <f>+'[6]9ud'!C43</f>
        <v>100.73506891271056</v>
      </c>
      <c r="D13" s="12">
        <f>+'[6]9ud'!D43</f>
        <v>3119</v>
      </c>
      <c r="E13" s="81">
        <f>+'[6]9ud'!E43</f>
        <v>47.415627850410459</v>
      </c>
      <c r="F13" s="105">
        <f>+'[6]9ud'!F43</f>
        <v>96.354649366697558</v>
      </c>
      <c r="G13" s="13">
        <f>+'[6]9ud'!G43</f>
        <v>1466</v>
      </c>
      <c r="H13" s="81">
        <f>+'[6]9ud'!H43</f>
        <v>22.286409242930983</v>
      </c>
      <c r="I13" s="81">
        <f>+'[6]9ud'!I43</f>
        <v>103.0942334739803</v>
      </c>
      <c r="J13" s="12">
        <f>+'[6]9ud'!J43</f>
        <v>2263</v>
      </c>
      <c r="K13" s="81">
        <f>+'[6]9ud'!K43</f>
        <v>34.402553967771361</v>
      </c>
      <c r="L13" s="105">
        <f>+'[6]9ud'!L43</f>
        <v>90.52</v>
      </c>
      <c r="M13" s="12">
        <f>+'[6]9ud'!M43</f>
        <v>1034</v>
      </c>
      <c r="N13" s="81">
        <f>+'[6]9ud'!N43</f>
        <v>15.719063545150503</v>
      </c>
      <c r="O13" s="105">
        <f>+'[6]9ud'!O43</f>
        <v>97.824030274361391</v>
      </c>
      <c r="P13" s="12">
        <f>+'[6]9ud'!P43</f>
        <v>2274</v>
      </c>
      <c r="Q13" s="81">
        <f>+'[6]9ud'!Q43</f>
        <v>34.56977804803892</v>
      </c>
      <c r="R13" s="105">
        <f>+'[6]9ud'!R43</f>
        <v>88.310679611650485</v>
      </c>
      <c r="S13" s="12">
        <f>+'[6]9ud'!S43</f>
        <v>726</v>
      </c>
      <c r="T13" s="81">
        <f>+'[6]9ud'!T43</f>
        <v>11.036789297658862</v>
      </c>
      <c r="U13" s="81">
        <f>+'[6]9ud'!U43</f>
        <v>93.316195372750641</v>
      </c>
    </row>
    <row r="14" spans="1:21" ht="15" customHeight="1" x14ac:dyDescent="0.2">
      <c r="A14" s="18" t="s">
        <v>28</v>
      </c>
      <c r="B14" s="12">
        <f>+'[6]9ud'!B50</f>
        <v>3170</v>
      </c>
      <c r="C14" s="81">
        <f>+'[6]9ud'!C50</f>
        <v>97.628580227902688</v>
      </c>
      <c r="D14" s="12">
        <f>+'[6]9ud'!D50</f>
        <v>1441</v>
      </c>
      <c r="E14" s="81">
        <f>+'[6]9ud'!E50</f>
        <v>45.457413249211356</v>
      </c>
      <c r="F14" s="105">
        <f>+'[6]9ud'!F50</f>
        <v>90.288220551378444</v>
      </c>
      <c r="G14" s="13">
        <f>+'[6]9ud'!G50</f>
        <v>808</v>
      </c>
      <c r="H14" s="81">
        <f>+'[6]9ud'!H50</f>
        <v>25.488958990536275</v>
      </c>
      <c r="I14" s="81">
        <f>+'[6]9ud'!I50</f>
        <v>109.78260869565217</v>
      </c>
      <c r="J14" s="12">
        <f>+'[6]9ud'!J50</f>
        <v>1177</v>
      </c>
      <c r="K14" s="81">
        <f>+'[6]9ud'!K50</f>
        <v>37.129337539432179</v>
      </c>
      <c r="L14" s="105">
        <f>+'[6]9ud'!L50</f>
        <v>92.313725490196077</v>
      </c>
      <c r="M14" s="12">
        <f>+'[6]9ud'!M50</f>
        <v>514</v>
      </c>
      <c r="N14" s="81">
        <f>+'[6]9ud'!N50</f>
        <v>16.214511041009462</v>
      </c>
      <c r="O14" s="105">
        <f>+'[6]9ud'!O50</f>
        <v>99.036608863198467</v>
      </c>
      <c r="P14" s="12">
        <f>+'[6]9ud'!P50</f>
        <v>1123</v>
      </c>
      <c r="Q14" s="81">
        <f>+'[6]9ud'!Q50</f>
        <v>35.42586750788643</v>
      </c>
      <c r="R14" s="105">
        <f>+'[6]9ud'!R50</f>
        <v>90.200803212851412</v>
      </c>
      <c r="S14" s="12">
        <f>+'[6]9ud'!S50</f>
        <v>714</v>
      </c>
      <c r="T14" s="81">
        <f>+'[6]9ud'!T50</f>
        <v>22.523659305993689</v>
      </c>
      <c r="U14" s="81">
        <f>+'[6]9ud'!U50</f>
        <v>83.023255813953483</v>
      </c>
    </row>
    <row r="15" spans="1:21" ht="15" customHeight="1" x14ac:dyDescent="0.2">
      <c r="A15" s="18" t="s">
        <v>29</v>
      </c>
      <c r="B15" s="12">
        <f>+'[6]9ud'!B56</f>
        <v>1585</v>
      </c>
      <c r="C15" s="81">
        <f>+'[6]9ud'!C56</f>
        <v>95.944309927360777</v>
      </c>
      <c r="D15" s="12">
        <f>+'[6]9ud'!D56</f>
        <v>749</v>
      </c>
      <c r="E15" s="81">
        <f>+'[6]9ud'!E56</f>
        <v>47.255520504731862</v>
      </c>
      <c r="F15" s="105">
        <f>+'[6]9ud'!F56</f>
        <v>92.81288723667906</v>
      </c>
      <c r="G15" s="13">
        <f>+'[6]9ud'!G56</f>
        <v>276</v>
      </c>
      <c r="H15" s="81">
        <f>+'[6]9ud'!H56</f>
        <v>17.413249211356465</v>
      </c>
      <c r="I15" s="81">
        <f>+'[6]9ud'!I56</f>
        <v>84.403669724770651</v>
      </c>
      <c r="J15" s="12">
        <f>+'[6]9ud'!J56</f>
        <v>620</v>
      </c>
      <c r="K15" s="81">
        <f>+'[6]9ud'!K56</f>
        <v>39.116719242902207</v>
      </c>
      <c r="L15" s="105">
        <f>+'[6]9ud'!L56</f>
        <v>95.092024539877301</v>
      </c>
      <c r="M15" s="12">
        <f>+'[6]9ud'!M56</f>
        <v>180</v>
      </c>
      <c r="N15" s="81">
        <f>+'[6]9ud'!N56</f>
        <v>11.356466876971609</v>
      </c>
      <c r="O15" s="105">
        <f>+'[6]9ud'!O56</f>
        <v>88.669950738916256</v>
      </c>
      <c r="P15" s="12">
        <f>+'[6]9ud'!P56</f>
        <v>513</v>
      </c>
      <c r="Q15" s="81">
        <f>+'[6]9ud'!Q56</f>
        <v>32.365930599369086</v>
      </c>
      <c r="R15" s="105">
        <f>+'[6]9ud'!R56</f>
        <v>80.914826498422713</v>
      </c>
      <c r="S15" s="12">
        <f>+'[6]9ud'!S56</f>
        <v>235</v>
      </c>
      <c r="T15" s="81">
        <f>+'[6]9ud'!T56</f>
        <v>14.826498422712934</v>
      </c>
      <c r="U15" s="81">
        <f>+'[6]9ud'!U56</f>
        <v>79.931972789115648</v>
      </c>
    </row>
    <row r="16" spans="1:21" ht="15" customHeight="1" x14ac:dyDescent="0.2">
      <c r="A16" s="18" t="s">
        <v>30</v>
      </c>
      <c r="B16" s="12">
        <f>+'[6]9ud'!B62</f>
        <v>2599</v>
      </c>
      <c r="C16" s="81">
        <f>+'[6]9ud'!C62</f>
        <v>96.509468993687335</v>
      </c>
      <c r="D16" s="12">
        <f>+'[6]9ud'!D62</f>
        <v>1228</v>
      </c>
      <c r="E16" s="81">
        <f>+'[6]9ud'!E62</f>
        <v>47.248941900731047</v>
      </c>
      <c r="F16" s="105">
        <f>+'[6]9ud'!F62</f>
        <v>93.030303030303031</v>
      </c>
      <c r="G16" s="13">
        <f>+'[6]9ud'!G62</f>
        <v>665</v>
      </c>
      <c r="H16" s="81">
        <f>+'[6]9ud'!H62</f>
        <v>25.586764140053869</v>
      </c>
      <c r="I16" s="81">
        <f>+'[6]9ud'!I62</f>
        <v>97.650513950073432</v>
      </c>
      <c r="J16" s="12">
        <f>+'[6]9ud'!J62</f>
        <v>811</v>
      </c>
      <c r="K16" s="81">
        <f>+'[6]9ud'!K62</f>
        <v>31.204309349749902</v>
      </c>
      <c r="L16" s="105">
        <f>+'[6]9ud'!L62</f>
        <v>95.862884160756494</v>
      </c>
      <c r="M16" s="12">
        <f>+'[6]9ud'!M62</f>
        <v>769</v>
      </c>
      <c r="N16" s="81">
        <f>+'[6]9ud'!N62</f>
        <v>29.588303193535975</v>
      </c>
      <c r="O16" s="105">
        <f>+'[6]9ud'!O62</f>
        <v>101.31752305665349</v>
      </c>
      <c r="P16" s="12">
        <f>+'[6]9ud'!P62</f>
        <v>1353</v>
      </c>
      <c r="Q16" s="81">
        <f>+'[6]9ud'!Q62</f>
        <v>52.058484032320116</v>
      </c>
      <c r="R16" s="105">
        <f>+'[6]9ud'!R62</f>
        <v>90.2</v>
      </c>
      <c r="S16" s="12">
        <f>+'[6]9ud'!S62</f>
        <v>452</v>
      </c>
      <c r="T16" s="81">
        <f>+'[6]9ud'!T62</f>
        <v>17.391304347826086</v>
      </c>
      <c r="U16" s="81">
        <f>+'[6]9ud'!U62</f>
        <v>93.970893970893982</v>
      </c>
    </row>
    <row r="17" spans="1:21" ht="15" customHeight="1" x14ac:dyDescent="0.2">
      <c r="A17" s="18" t="s">
        <v>31</v>
      </c>
      <c r="B17" s="12">
        <f>+'[6]9ud'!B68</f>
        <v>1937</v>
      </c>
      <c r="C17" s="81">
        <f>+'[6]9ud'!C68</f>
        <v>104.47680690399137</v>
      </c>
      <c r="D17" s="12">
        <f>+'[6]9ud'!D68</f>
        <v>1009</v>
      </c>
      <c r="E17" s="81">
        <f>+'[6]9ud'!E68</f>
        <v>52.090862157976247</v>
      </c>
      <c r="F17" s="105">
        <f>+'[6]9ud'!F68</f>
        <v>101.91919191919192</v>
      </c>
      <c r="G17" s="13">
        <f>+'[6]9ud'!G68</f>
        <v>449</v>
      </c>
      <c r="H17" s="81">
        <f>+'[6]9ud'!H68</f>
        <v>23.180175529168817</v>
      </c>
      <c r="I17" s="81">
        <f>+'[6]9ud'!I68</f>
        <v>116.92708333333333</v>
      </c>
      <c r="J17" s="12">
        <f>+'[6]9ud'!J68</f>
        <v>731</v>
      </c>
      <c r="K17" s="81">
        <f>+'[6]9ud'!K68</f>
        <v>37.738771295818275</v>
      </c>
      <c r="L17" s="105">
        <f>+'[6]9ud'!L68</f>
        <v>94.566623544631312</v>
      </c>
      <c r="M17" s="12">
        <f>+'[6]9ud'!M68</f>
        <v>280</v>
      </c>
      <c r="N17" s="81">
        <f>+'[6]9ud'!N68</f>
        <v>14.455343314403718</v>
      </c>
      <c r="O17" s="105">
        <f>+'[6]9ud'!O68</f>
        <v>114.75409836065573</v>
      </c>
      <c r="P17" s="12">
        <f>+'[6]9ud'!P68</f>
        <v>625</v>
      </c>
      <c r="Q17" s="81">
        <f>+'[6]9ud'!Q68</f>
        <v>32.266391326794015</v>
      </c>
      <c r="R17" s="105">
        <f>+'[6]9ud'!R68</f>
        <v>97.809076682316118</v>
      </c>
      <c r="S17" s="12">
        <f>+'[6]9ud'!S68</f>
        <v>347</v>
      </c>
      <c r="T17" s="81">
        <f>+'[6]9ud'!T68</f>
        <v>17.914300464636035</v>
      </c>
      <c r="U17" s="81">
        <f>+'[6]9ud'!U68</f>
        <v>100</v>
      </c>
    </row>
    <row r="18" spans="1:21" ht="15" customHeight="1" x14ac:dyDescent="0.2">
      <c r="A18" s="18" t="s">
        <v>32</v>
      </c>
      <c r="B18" s="12">
        <f>+'[6]9ud'!B72</f>
        <v>2061</v>
      </c>
      <c r="C18" s="81">
        <f>+'[6]9ud'!C72</f>
        <v>93.852459016393439</v>
      </c>
      <c r="D18" s="12">
        <f>+'[6]9ud'!D72</f>
        <v>875</v>
      </c>
      <c r="E18" s="81">
        <f>+'[6]9ud'!E72</f>
        <v>42.455118874332847</v>
      </c>
      <c r="F18" s="105">
        <f>+'[6]9ud'!F72</f>
        <v>86.891757696127115</v>
      </c>
      <c r="G18" s="13">
        <f>+'[6]9ud'!G72</f>
        <v>468</v>
      </c>
      <c r="H18" s="81">
        <f>+'[6]9ud'!H72</f>
        <v>22.707423580786028</v>
      </c>
      <c r="I18" s="81">
        <f>+'[6]9ud'!I72</f>
        <v>103.31125827814569</v>
      </c>
      <c r="J18" s="12">
        <f>+'[6]9ud'!J72</f>
        <v>788</v>
      </c>
      <c r="K18" s="81">
        <f>+'[6]9ud'!K72</f>
        <v>38.233867054827755</v>
      </c>
      <c r="L18" s="105">
        <f>+'[6]9ud'!L72</f>
        <v>88.439955106621767</v>
      </c>
      <c r="M18" s="12">
        <f>+'[6]9ud'!M72</f>
        <v>420</v>
      </c>
      <c r="N18" s="81">
        <f>+'[6]9ud'!N72</f>
        <v>20.378457059679768</v>
      </c>
      <c r="O18" s="105">
        <f>+'[6]9ud'!O72</f>
        <v>97.674418604651152</v>
      </c>
      <c r="P18" s="12">
        <f>+'[6]9ud'!P72</f>
        <v>1142</v>
      </c>
      <c r="Q18" s="81">
        <f>+'[6]9ud'!Q72</f>
        <v>55.409995147986415</v>
      </c>
      <c r="R18" s="105">
        <f>+'[6]9ud'!R72</f>
        <v>86.449659348978045</v>
      </c>
      <c r="S18" s="12">
        <f>+'[6]9ud'!S72</f>
        <v>464</v>
      </c>
      <c r="T18" s="81">
        <f>+'[6]9ud'!T72</f>
        <v>22.513343037360507</v>
      </c>
      <c r="U18" s="81">
        <f>+'[6]9ud'!U72</f>
        <v>85.294117647058826</v>
      </c>
    </row>
    <row r="19" spans="1:21" ht="15" customHeight="1" x14ac:dyDescent="0.2">
      <c r="A19" s="18" t="s">
        <v>33</v>
      </c>
      <c r="B19" s="12">
        <f>+'[6]9ud'!B77</f>
        <v>1341</v>
      </c>
      <c r="C19" s="81">
        <f>+'[6]9ud'!C77</f>
        <v>88.107752956636006</v>
      </c>
      <c r="D19" s="12">
        <f>+'[6]9ud'!D77</f>
        <v>600</v>
      </c>
      <c r="E19" s="81">
        <f>+'[6]9ud'!E77</f>
        <v>44.742729306487696</v>
      </c>
      <c r="F19" s="105">
        <f>+'[6]9ud'!F77</f>
        <v>82.644628099173559</v>
      </c>
      <c r="G19" s="13">
        <f>+'[6]9ud'!G77</f>
        <v>308</v>
      </c>
      <c r="H19" s="81">
        <f>+'[6]9ud'!H77</f>
        <v>22.967934377330351</v>
      </c>
      <c r="I19" s="81">
        <f>+'[6]9ud'!I77</f>
        <v>89.795918367346943</v>
      </c>
      <c r="J19" s="12">
        <f>+'[6]9ud'!J77</f>
        <v>416</v>
      </c>
      <c r="K19" s="81">
        <f>+'[6]9ud'!K77</f>
        <v>31.021625652498138</v>
      </c>
      <c r="L19" s="105">
        <f>+'[6]9ud'!L77</f>
        <v>78.787878787878782</v>
      </c>
      <c r="M19" s="12">
        <f>+'[6]9ud'!M77</f>
        <v>217</v>
      </c>
      <c r="N19" s="81">
        <f>+'[6]9ud'!N77</f>
        <v>16.181953765846384</v>
      </c>
      <c r="O19" s="105">
        <f>+'[6]9ud'!O77</f>
        <v>95.175438596491219</v>
      </c>
      <c r="P19" s="12">
        <f>+'[6]9ud'!P77</f>
        <v>575</v>
      </c>
      <c r="Q19" s="81">
        <f>+'[6]9ud'!Q77</f>
        <v>42.878448918717375</v>
      </c>
      <c r="R19" s="105">
        <f>+'[6]9ud'!R77</f>
        <v>84.558823529411768</v>
      </c>
      <c r="S19" s="12">
        <f>+'[6]9ud'!S77</f>
        <v>215</v>
      </c>
      <c r="T19" s="81">
        <f>+'[6]9ud'!T77</f>
        <v>16.032811334824757</v>
      </c>
      <c r="U19" s="81">
        <f>+'[6]9ud'!U77</f>
        <v>88.114754098360663</v>
      </c>
    </row>
    <row r="20" spans="1:21" ht="15" customHeight="1" x14ac:dyDescent="0.2">
      <c r="A20" s="25" t="s">
        <v>34</v>
      </c>
      <c r="B20" s="26">
        <f>+'[6]9ud'!B83</f>
        <v>2779</v>
      </c>
      <c r="C20" s="83">
        <f>+'[6]9ud'!C83</f>
        <v>91.264367816091948</v>
      </c>
      <c r="D20" s="26">
        <f>+'[6]9ud'!D83</f>
        <v>1446</v>
      </c>
      <c r="E20" s="83">
        <f>+'[6]9ud'!E83</f>
        <v>52.033105433609215</v>
      </c>
      <c r="F20" s="106">
        <f>+'[6]9ud'!F83</f>
        <v>88.117001828153562</v>
      </c>
      <c r="G20" s="27">
        <f>+'[6]9ud'!G83</f>
        <v>638</v>
      </c>
      <c r="H20" s="83">
        <f>+'[6]9ud'!H83</f>
        <v>22.957898524649153</v>
      </c>
      <c r="I20" s="83">
        <f>+'[6]9ud'!I83</f>
        <v>98.456790123456798</v>
      </c>
      <c r="J20" s="26">
        <f>+'[6]9ud'!J83</f>
        <v>1031</v>
      </c>
      <c r="K20" s="83">
        <f>+'[6]9ud'!K83</f>
        <v>37.099676142497302</v>
      </c>
      <c r="L20" s="106">
        <f>+'[6]9ud'!L83</f>
        <v>82.48</v>
      </c>
      <c r="M20" s="26">
        <f>+'[6]9ud'!M83</f>
        <v>344</v>
      </c>
      <c r="N20" s="83">
        <f>+'[6]9ud'!N83</f>
        <v>12.378553436487945</v>
      </c>
      <c r="O20" s="106">
        <f>+'[6]9ud'!O83</f>
        <v>105.84615384615385</v>
      </c>
      <c r="P20" s="26">
        <f>+'[6]9ud'!P83</f>
        <v>986</v>
      </c>
      <c r="Q20" s="83">
        <f>+'[6]9ud'!Q83</f>
        <v>35.480388629003237</v>
      </c>
      <c r="R20" s="106">
        <f>+'[6]9ud'!R83</f>
        <v>79.967558799675587</v>
      </c>
      <c r="S20" s="26">
        <f>+'[6]9ud'!S83</f>
        <v>671</v>
      </c>
      <c r="T20" s="83">
        <f>+'[6]9ud'!T83</f>
        <v>24.1453760345448</v>
      </c>
      <c r="U20" s="83">
        <f>+'[6]9ud'!U83</f>
        <v>91.917808219178085</v>
      </c>
    </row>
    <row r="21" spans="1:21" ht="15" customHeight="1" x14ac:dyDescent="0.2">
      <c r="A21" s="10"/>
      <c r="B21" s="10"/>
      <c r="C21" s="10"/>
      <c r="D21" s="10"/>
      <c r="E21" s="10"/>
      <c r="F21" s="10"/>
      <c r="G21" s="10"/>
      <c r="H21" s="10"/>
      <c r="I21" s="10"/>
      <c r="J21" s="10"/>
      <c r="K21" s="10"/>
    </row>
    <row r="22" spans="1:21" ht="15" customHeight="1" x14ac:dyDescent="0.2">
      <c r="A22" s="68" t="s">
        <v>147</v>
      </c>
    </row>
  </sheetData>
  <mergeCells count="9">
    <mergeCell ref="P4:R4"/>
    <mergeCell ref="S4:U4"/>
    <mergeCell ref="M3:O3"/>
    <mergeCell ref="P3:R3"/>
    <mergeCell ref="B4:C4"/>
    <mergeCell ref="D4:F4"/>
    <mergeCell ref="G4:I4"/>
    <mergeCell ref="J4:L4"/>
    <mergeCell ref="M4:O4"/>
  </mergeCells>
  <hyperlinks>
    <hyperlink ref="A22" location="Kazalo!A1" display="nazaj na kazalo" xr:uid="{00000000-0004-0000-15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27"/>
  <sheetViews>
    <sheetView showGridLines="0" tabSelected="1" workbookViewId="0">
      <selection activeCell="F20" sqref="F20"/>
    </sheetView>
  </sheetViews>
  <sheetFormatPr defaultColWidth="9.140625" defaultRowHeight="15" customHeight="1" x14ac:dyDescent="0.2"/>
  <cols>
    <col min="1" max="1" width="19.85546875" style="6" customWidth="1"/>
    <col min="2" max="4" width="6.42578125" style="6" customWidth="1"/>
    <col min="5" max="6" width="5.7109375" style="6" customWidth="1"/>
    <col min="7" max="7" width="6.42578125" style="6" customWidth="1"/>
    <col min="8" max="9" width="5.7109375" style="6" customWidth="1"/>
    <col min="10" max="10" width="6.42578125" style="6" customWidth="1"/>
    <col min="11" max="12" width="5.7109375" style="6" customWidth="1"/>
    <col min="13" max="13" width="6.42578125" style="6" customWidth="1"/>
    <col min="14" max="15" width="5.7109375" style="6" customWidth="1"/>
    <col min="16" max="16" width="6.42578125" style="6" customWidth="1"/>
    <col min="17" max="18" width="5.7109375" style="6" customWidth="1"/>
    <col min="19" max="19" width="6.42578125" style="6" customWidth="1"/>
    <col min="20" max="21" width="5.7109375" style="6" customWidth="1"/>
    <col min="22" max="16384" width="9.140625" style="6"/>
  </cols>
  <sheetData>
    <row r="1" spans="1:21" ht="15" customHeight="1" x14ac:dyDescent="0.2">
      <c r="A1" s="9" t="s">
        <v>180</v>
      </c>
      <c r="B1" s="1"/>
      <c r="C1" s="1"/>
      <c r="D1" s="1"/>
      <c r="E1" s="1"/>
      <c r="F1" s="1"/>
      <c r="G1" s="1"/>
      <c r="H1" s="1"/>
      <c r="I1" s="1"/>
      <c r="J1" s="1"/>
      <c r="K1" s="1"/>
    </row>
    <row r="2" spans="1:21" ht="15" customHeight="1" x14ac:dyDescent="0.2">
      <c r="A2" s="1"/>
      <c r="B2" s="1"/>
      <c r="C2" s="1"/>
      <c r="D2" s="1"/>
      <c r="E2" s="1"/>
      <c r="F2" s="1"/>
      <c r="G2" s="1"/>
      <c r="H2" s="1"/>
      <c r="I2" s="1"/>
      <c r="J2" s="1"/>
      <c r="K2" s="1"/>
    </row>
    <row r="3" spans="1:21" ht="15.75" customHeight="1" x14ac:dyDescent="0.2">
      <c r="A3" s="49"/>
      <c r="B3" s="19"/>
      <c r="C3" s="34"/>
      <c r="D3" s="19"/>
      <c r="E3" s="34"/>
      <c r="F3" s="30"/>
      <c r="G3" s="29"/>
      <c r="H3" s="29"/>
      <c r="I3" s="29"/>
      <c r="J3" s="117"/>
      <c r="K3" s="29"/>
      <c r="L3" s="30"/>
      <c r="M3" s="313" t="s">
        <v>80</v>
      </c>
      <c r="N3" s="313"/>
      <c r="O3" s="313"/>
      <c r="P3" s="312" t="s">
        <v>78</v>
      </c>
      <c r="Q3" s="313"/>
      <c r="R3" s="314"/>
      <c r="S3" s="306"/>
      <c r="T3" s="306"/>
      <c r="U3" s="306"/>
    </row>
    <row r="4" spans="1:21" ht="15" customHeight="1" x14ac:dyDescent="0.2">
      <c r="A4" s="160"/>
      <c r="B4" s="307" t="s">
        <v>72</v>
      </c>
      <c r="C4" s="308"/>
      <c r="D4" s="307" t="s">
        <v>74</v>
      </c>
      <c r="E4" s="308"/>
      <c r="F4" s="311"/>
      <c r="G4" s="308" t="s">
        <v>75</v>
      </c>
      <c r="H4" s="308"/>
      <c r="I4" s="308"/>
      <c r="J4" s="307" t="s">
        <v>76</v>
      </c>
      <c r="K4" s="308"/>
      <c r="L4" s="311"/>
      <c r="M4" s="308" t="s">
        <v>79</v>
      </c>
      <c r="N4" s="308"/>
      <c r="O4" s="308"/>
      <c r="P4" s="307" t="s">
        <v>77</v>
      </c>
      <c r="Q4" s="308"/>
      <c r="R4" s="311"/>
      <c r="S4" s="308" t="s">
        <v>81</v>
      </c>
      <c r="T4" s="308"/>
      <c r="U4" s="308"/>
    </row>
    <row r="5" spans="1:21" ht="15" customHeight="1" x14ac:dyDescent="0.2">
      <c r="A5" s="160" t="s">
        <v>66</v>
      </c>
      <c r="B5" s="259"/>
      <c r="C5" s="141" t="str">
        <f>Obdobja!B11</f>
        <v>XII 24</v>
      </c>
      <c r="D5" s="259"/>
      <c r="E5" s="260"/>
      <c r="F5" s="244" t="str">
        <f>Obdobja!B11</f>
        <v>XII 24</v>
      </c>
      <c r="G5" s="260"/>
      <c r="H5" s="260"/>
      <c r="I5" s="141" t="str">
        <f>Obdobja!B11</f>
        <v>XII 24</v>
      </c>
      <c r="J5" s="259"/>
      <c r="K5" s="260"/>
      <c r="L5" s="141" t="str">
        <f>Obdobja!B11</f>
        <v>XII 24</v>
      </c>
      <c r="M5" s="259"/>
      <c r="N5" s="260"/>
      <c r="O5" s="141" t="str">
        <f>Obdobja!B11</f>
        <v>XII 24</v>
      </c>
      <c r="P5" s="259"/>
      <c r="Q5" s="260"/>
      <c r="R5" s="141" t="str">
        <f>Obdobja!B11</f>
        <v>XII 24</v>
      </c>
      <c r="S5" s="259"/>
      <c r="T5" s="260"/>
      <c r="U5" s="141" t="str">
        <f>Obdobja!B11</f>
        <v>XII 24</v>
      </c>
    </row>
    <row r="6" spans="1:21" ht="15" customHeight="1" x14ac:dyDescent="0.2">
      <c r="A6" s="161" t="s">
        <v>60</v>
      </c>
      <c r="B6" s="165" t="str">
        <f>Obdobja!B11</f>
        <v>XII 24</v>
      </c>
      <c r="C6" s="166" t="str">
        <f>Obdobja!C11</f>
        <v>XII 23</v>
      </c>
      <c r="D6" s="165" t="str">
        <f>Obdobja!B11</f>
        <v>XII 24</v>
      </c>
      <c r="E6" s="166" t="s">
        <v>73</v>
      </c>
      <c r="F6" s="166" t="str">
        <f>Obdobja!C11</f>
        <v>XII 23</v>
      </c>
      <c r="G6" s="165" t="str">
        <f>Obdobja!B11</f>
        <v>XII 24</v>
      </c>
      <c r="H6" s="166" t="s">
        <v>73</v>
      </c>
      <c r="I6" s="166" t="str">
        <f>Obdobja!C11</f>
        <v>XII 23</v>
      </c>
      <c r="J6" s="165" t="str">
        <f>Obdobja!B11</f>
        <v>XII 24</v>
      </c>
      <c r="K6" s="166" t="s">
        <v>73</v>
      </c>
      <c r="L6" s="166" t="str">
        <f>Obdobja!C11</f>
        <v>XII 23</v>
      </c>
      <c r="M6" s="165" t="str">
        <f>Obdobja!B11</f>
        <v>XII 24</v>
      </c>
      <c r="N6" s="166" t="s">
        <v>73</v>
      </c>
      <c r="O6" s="166" t="str">
        <f>Obdobja!C11</f>
        <v>XII 23</v>
      </c>
      <c r="P6" s="165" t="str">
        <f>Obdobja!B11</f>
        <v>XII 24</v>
      </c>
      <c r="Q6" s="166" t="s">
        <v>73</v>
      </c>
      <c r="R6" s="166" t="str">
        <f>Obdobja!C11</f>
        <v>XII 23</v>
      </c>
      <c r="S6" s="165" t="str">
        <f>Obdobja!B11</f>
        <v>XII 24</v>
      </c>
      <c r="T6" s="166" t="s">
        <v>73</v>
      </c>
      <c r="U6" s="166" t="str">
        <f>Obdobja!C11</f>
        <v>XII 23</v>
      </c>
    </row>
    <row r="7" spans="1:21" ht="15" customHeight="1" x14ac:dyDescent="0.2">
      <c r="A7" s="21" t="s">
        <v>22</v>
      </c>
      <c r="B7" s="22">
        <f>+'[2]Stanje BO'!M4</f>
        <v>47038</v>
      </c>
      <c r="C7" s="75">
        <f>+B7/'[3]Stanje BO'!M4*100</f>
        <v>97.280416933799359</v>
      </c>
      <c r="D7" s="22">
        <f>+'[2]S ženske'!M4</f>
        <v>22269</v>
      </c>
      <c r="E7" s="75">
        <f>+D7/B7*100</f>
        <v>47.3425740890344</v>
      </c>
      <c r="F7" s="103">
        <f>+D7/'[3]S ženske'!M4*100</f>
        <v>94.757669886387816</v>
      </c>
      <c r="G7" s="23">
        <f>+'[2]S 15-29'!M4</f>
        <v>10004</v>
      </c>
      <c r="H7" s="75">
        <f>+G7/B7*100</f>
        <v>21.26791105063991</v>
      </c>
      <c r="I7" s="75">
        <f>+G7/'[3]S 15-29'!M4*100</f>
        <v>101.54283394234673</v>
      </c>
      <c r="J7" s="22">
        <f>+'[2]S 50+'!M4</f>
        <v>16618</v>
      </c>
      <c r="K7" s="75">
        <f>+J7/$B7*100</f>
        <v>35.328883030741103</v>
      </c>
      <c r="L7" s="103">
        <f>+J7/'[3]S 50+'!M4*100</f>
        <v>91.746259592557834</v>
      </c>
      <c r="M7" s="23">
        <f>+'[2]S 1.zap'!M4</f>
        <v>7475</v>
      </c>
      <c r="N7" s="75">
        <f>+M7/$B7*100</f>
        <v>15.891406947574302</v>
      </c>
      <c r="O7" s="75">
        <f>+M7/'[3]S 1.zap'!M4*100</f>
        <v>99.653379549393421</v>
      </c>
      <c r="P7" s="22">
        <f>+'[2]S DBO'!M4</f>
        <v>18200</v>
      </c>
      <c r="Q7" s="75">
        <f>+P7/$B7*100</f>
        <v>38.692121263659168</v>
      </c>
      <c r="R7" s="103">
        <f>+P7/'[3]S DBO'!M4*100</f>
        <v>87.478971401105497</v>
      </c>
      <c r="S7" s="23">
        <f>+'[2]S invalidi'!M4</f>
        <v>6947</v>
      </c>
      <c r="T7" s="75">
        <f>+S7/$B7*100</f>
        <v>14.768910242782432</v>
      </c>
      <c r="U7" s="75">
        <f>+S7/'[3]S invalidi'!M4*100</f>
        <v>89.247173689619729</v>
      </c>
    </row>
    <row r="8" spans="1:21" ht="12.75" customHeight="1" x14ac:dyDescent="0.2">
      <c r="A8" s="11"/>
      <c r="B8" s="15"/>
      <c r="C8" s="78"/>
      <c r="D8" s="15"/>
      <c r="E8" s="78"/>
      <c r="F8" s="104"/>
      <c r="G8" s="16"/>
      <c r="H8" s="78"/>
      <c r="I8" s="78"/>
      <c r="J8" s="15"/>
      <c r="K8" s="78"/>
      <c r="L8" s="104"/>
      <c r="M8" s="16"/>
      <c r="N8" s="78"/>
      <c r="O8" s="78"/>
      <c r="P8" s="15"/>
      <c r="Q8" s="78"/>
      <c r="R8" s="104"/>
      <c r="S8" s="16"/>
      <c r="T8" s="78"/>
      <c r="U8" s="78"/>
    </row>
    <row r="9" spans="1:21" ht="15" customHeight="1" x14ac:dyDescent="0.2">
      <c r="A9" s="70" t="s">
        <v>35</v>
      </c>
      <c r="B9" s="71">
        <f>+'[2]Stanje BO'!M6</f>
        <v>27430</v>
      </c>
      <c r="C9" s="79">
        <f>+B9/'[3]Stanje BO'!M6*100</f>
        <v>96.984054025386286</v>
      </c>
      <c r="D9" s="71">
        <f>+'[2]S ženske'!M6</f>
        <v>13125</v>
      </c>
      <c r="E9" s="79">
        <f t="shared" ref="E9:E25" si="0">+D9/B9*100</f>
        <v>47.849070360918702</v>
      </c>
      <c r="F9" s="119">
        <f>+D9/'[3]S ženske'!M6*100</f>
        <v>92.907198980675304</v>
      </c>
      <c r="G9" s="17">
        <f>+'[2]S 15-29'!M6</f>
        <v>6337</v>
      </c>
      <c r="H9" s="79">
        <f t="shared" ref="H9:H25" si="1">+G9/B9*100</f>
        <v>23.102442581115568</v>
      </c>
      <c r="I9" s="79">
        <f>+G9/'[3]S 15-29'!M6*100</f>
        <v>102.90678791815525</v>
      </c>
      <c r="J9" s="71">
        <f>+'[2]S 50+'!M6</f>
        <v>9684</v>
      </c>
      <c r="K9" s="79">
        <f t="shared" ref="K9:K25" si="2">+J9/$B9*100</f>
        <v>35.304411228581841</v>
      </c>
      <c r="L9" s="119">
        <f>+J9/'[3]S 50+'!M6*100</f>
        <v>89.443059019118863</v>
      </c>
      <c r="M9" s="17">
        <f>+'[2]S 1.zap'!M6</f>
        <v>4555</v>
      </c>
      <c r="N9" s="79">
        <f t="shared" ref="N9:N25" si="3">+M9/$B9*100</f>
        <v>16.605905942398831</v>
      </c>
      <c r="O9" s="79">
        <f>+M9/'[3]S 1.zap'!M6*100</f>
        <v>100.15391380826738</v>
      </c>
      <c r="P9" s="71">
        <f>+'[2]S DBO'!M6</f>
        <v>11069</v>
      </c>
      <c r="Q9" s="79">
        <f t="shared" ref="Q9:Q25" si="4">+P9/$B9*100</f>
        <v>40.35362741523879</v>
      </c>
      <c r="R9" s="119">
        <f>+P9/'[3]S DBO'!M6*100</f>
        <v>87.626662444585179</v>
      </c>
      <c r="S9" s="17">
        <f>+'[2]S invalidi'!M6</f>
        <v>4871</v>
      </c>
      <c r="T9" s="79">
        <f t="shared" ref="T9:T25" si="5">+S9/$B9*100</f>
        <v>17.75792927451695</v>
      </c>
      <c r="U9" s="79">
        <f>+S9/'[3]S invalidi'!M6*100</f>
        <v>89.78801843317973</v>
      </c>
    </row>
    <row r="10" spans="1:21" ht="15" customHeight="1" x14ac:dyDescent="0.2">
      <c r="A10" s="43" t="s">
        <v>41</v>
      </c>
      <c r="B10" s="12">
        <f>+'[2]Stanje BO'!M7</f>
        <v>3689</v>
      </c>
      <c r="C10" s="81">
        <f>+B10/'[3]Stanje BO'!M7*100</f>
        <v>99.621928166351609</v>
      </c>
      <c r="D10" s="12">
        <f>+'[2]S ženske'!M7</f>
        <v>1724</v>
      </c>
      <c r="E10" s="81">
        <f t="shared" si="0"/>
        <v>46.733532122526427</v>
      </c>
      <c r="F10" s="105">
        <f>+D10/'[3]S ženske'!M7*100</f>
        <v>96.09810479375696</v>
      </c>
      <c r="G10" s="13">
        <f>+'[2]S 15-29'!M7</f>
        <v>1028</v>
      </c>
      <c r="H10" s="81">
        <f t="shared" si="1"/>
        <v>27.866630523177012</v>
      </c>
      <c r="I10" s="81">
        <f>+G10/'[3]S 15-29'!M7*100</f>
        <v>104.57782299084435</v>
      </c>
      <c r="J10" s="12">
        <f>+'[2]S 50+'!M7</f>
        <v>1026</v>
      </c>
      <c r="K10" s="81">
        <f t="shared" si="2"/>
        <v>27.812415288696123</v>
      </c>
      <c r="L10" s="105">
        <f>+J10/'[3]S 50+'!M7*100</f>
        <v>98.559077809798268</v>
      </c>
      <c r="M10" s="13">
        <f>+'[2]S 1.zap'!M7</f>
        <v>1097</v>
      </c>
      <c r="N10" s="81">
        <f t="shared" si="3"/>
        <v>29.737056112767689</v>
      </c>
      <c r="O10" s="81">
        <f>+M10/'[3]S 1.zap'!M7*100</f>
        <v>103.98104265402843</v>
      </c>
      <c r="P10" s="12">
        <f>+'[2]S DBO'!M7</f>
        <v>1903</v>
      </c>
      <c r="Q10" s="81">
        <f t="shared" si="4"/>
        <v>51.585795608566009</v>
      </c>
      <c r="R10" s="105">
        <f>+P10/'[3]S DBO'!M7*100</f>
        <v>93.101761252446181</v>
      </c>
      <c r="S10" s="13">
        <f>+'[2]S invalidi'!M7</f>
        <v>536</v>
      </c>
      <c r="T10" s="81">
        <f t="shared" si="5"/>
        <v>14.529682840878285</v>
      </c>
      <c r="U10" s="81">
        <f>+S10/'[3]S invalidi'!M7*100</f>
        <v>93.542757417102962</v>
      </c>
    </row>
    <row r="11" spans="1:21" ht="15" customHeight="1" x14ac:dyDescent="0.2">
      <c r="A11" s="43" t="s">
        <v>38</v>
      </c>
      <c r="B11" s="12">
        <f>+'[2]Stanje BO'!M8</f>
        <v>1489</v>
      </c>
      <c r="C11" s="81">
        <f>+B11/'[3]Stanje BO'!M8*100</f>
        <v>99.068529607451765</v>
      </c>
      <c r="D11" s="12">
        <f>+'[2]S ženske'!M8</f>
        <v>793</v>
      </c>
      <c r="E11" s="81">
        <f t="shared" si="0"/>
        <v>53.257219610476824</v>
      </c>
      <c r="F11" s="105">
        <f>+D11/'[3]S ženske'!M8*100</f>
        <v>97.539975399753999</v>
      </c>
      <c r="G11" s="13">
        <f>+'[2]S 15-29'!M8</f>
        <v>340</v>
      </c>
      <c r="H11" s="81">
        <f t="shared" si="1"/>
        <v>22.834116856950974</v>
      </c>
      <c r="I11" s="81">
        <f>+G11/'[3]S 15-29'!M8*100</f>
        <v>104.29447852760735</v>
      </c>
      <c r="J11" s="12">
        <f>+'[2]S 50+'!M8</f>
        <v>566</v>
      </c>
      <c r="K11" s="81">
        <f t="shared" si="2"/>
        <v>38.012088650100736</v>
      </c>
      <c r="L11" s="105">
        <f>+J11/'[3]S 50+'!M8*100</f>
        <v>87.616099071207429</v>
      </c>
      <c r="M11" s="13">
        <f>+'[2]S 1.zap'!M8</f>
        <v>192</v>
      </c>
      <c r="N11" s="81">
        <f t="shared" si="3"/>
        <v>12.894560107454666</v>
      </c>
      <c r="O11" s="81">
        <f>+M11/'[3]S 1.zap'!M8*100</f>
        <v>106.66666666666667</v>
      </c>
      <c r="P11" s="12">
        <f>+'[2]S DBO'!M8</f>
        <v>532</v>
      </c>
      <c r="Q11" s="81">
        <f t="shared" si="4"/>
        <v>35.728676964405643</v>
      </c>
      <c r="R11" s="105">
        <f>+P11/'[3]S DBO'!M8*100</f>
        <v>86.504065040650403</v>
      </c>
      <c r="S11" s="13">
        <f>+'[2]S invalidi'!M8</f>
        <v>405</v>
      </c>
      <c r="T11" s="81">
        <f t="shared" si="5"/>
        <v>27.199462726662187</v>
      </c>
      <c r="U11" s="81">
        <f>+S11/'[3]S invalidi'!M8*100</f>
        <v>98.300970873786412</v>
      </c>
    </row>
    <row r="12" spans="1:21" ht="15" customHeight="1" x14ac:dyDescent="0.2">
      <c r="A12" s="43" t="s">
        <v>37</v>
      </c>
      <c r="B12" s="12">
        <f>+'[2]Stanje BO'!M9</f>
        <v>8252</v>
      </c>
      <c r="C12" s="81">
        <f>+B12/'[3]Stanje BO'!M9*100</f>
        <v>101.82625863770977</v>
      </c>
      <c r="D12" s="12">
        <f>+'[2]S ženske'!M9</f>
        <v>4023</v>
      </c>
      <c r="E12" s="81">
        <f t="shared" si="0"/>
        <v>48.751817741153658</v>
      </c>
      <c r="F12" s="105">
        <f>+D12/'[3]S ženske'!M9*100</f>
        <v>97.362052274927393</v>
      </c>
      <c r="G12" s="13">
        <f>+'[2]S 15-29'!M9</f>
        <v>1818</v>
      </c>
      <c r="H12" s="81">
        <f t="shared" si="1"/>
        <v>22.031022782355791</v>
      </c>
      <c r="I12" s="81">
        <f>+G12/'[3]S 15-29'!M9*100</f>
        <v>106.19158878504673</v>
      </c>
      <c r="J12" s="12">
        <f>+'[2]S 50+'!M9</f>
        <v>2957</v>
      </c>
      <c r="K12" s="81">
        <f t="shared" si="2"/>
        <v>35.83373727581192</v>
      </c>
      <c r="L12" s="105">
        <f>+J12/'[3]S 50+'!M9*100</f>
        <v>91.209130166563853</v>
      </c>
      <c r="M12" s="13">
        <f>+'[2]S 1.zap'!M9</f>
        <v>1188</v>
      </c>
      <c r="N12" s="81">
        <f t="shared" si="3"/>
        <v>14.396509936984975</v>
      </c>
      <c r="O12" s="81">
        <f>+M12/'[3]S 1.zap'!M9*100</f>
        <v>100.50761421319795</v>
      </c>
      <c r="P12" s="12">
        <f>+'[2]S DBO'!M9</f>
        <v>2881</v>
      </c>
      <c r="Q12" s="81">
        <f t="shared" si="4"/>
        <v>34.912748424624333</v>
      </c>
      <c r="R12" s="105">
        <f>+P12/'[3]S DBO'!M9*100</f>
        <v>90.540540540540533</v>
      </c>
      <c r="S12" s="13">
        <f>+'[2]S invalidi'!M9</f>
        <v>1071</v>
      </c>
      <c r="T12" s="81">
        <f t="shared" si="5"/>
        <v>12.978671837130392</v>
      </c>
      <c r="U12" s="81">
        <f>+S12/'[3]S invalidi'!M9*100</f>
        <v>94.36123348017621</v>
      </c>
    </row>
    <row r="13" spans="1:21" ht="15" customHeight="1" x14ac:dyDescent="0.2">
      <c r="A13" s="43" t="s">
        <v>36</v>
      </c>
      <c r="B13" s="12">
        <f>+'[2]Stanje BO'!M10</f>
        <v>3161</v>
      </c>
      <c r="C13" s="81">
        <f>+B13/'[3]Stanje BO'!M10*100</f>
        <v>96.607579462102692</v>
      </c>
      <c r="D13" s="12">
        <f>+'[2]S ženske'!M10</f>
        <v>1434</v>
      </c>
      <c r="E13" s="81">
        <f t="shared" si="0"/>
        <v>45.365390699145841</v>
      </c>
      <c r="F13" s="105">
        <f>+D13/'[3]S ženske'!M10*100</f>
        <v>89.345794392523374</v>
      </c>
      <c r="G13" s="13">
        <f>+'[2]S 15-29'!M10</f>
        <v>813</v>
      </c>
      <c r="H13" s="81">
        <f t="shared" si="1"/>
        <v>25.719708952863019</v>
      </c>
      <c r="I13" s="81">
        <f>+G13/'[3]S 15-29'!M10*100</f>
        <v>106.41361256544504</v>
      </c>
      <c r="J13" s="12">
        <f>+'[2]S 50+'!M10</f>
        <v>1171</v>
      </c>
      <c r="K13" s="81">
        <f t="shared" si="2"/>
        <v>37.045238848465679</v>
      </c>
      <c r="L13" s="105">
        <f>+J13/'[3]S 50+'!M10*100</f>
        <v>92.862807295796983</v>
      </c>
      <c r="M13" s="13">
        <f>+'[2]S 1.zap'!M10</f>
        <v>499</v>
      </c>
      <c r="N13" s="81">
        <f t="shared" si="3"/>
        <v>15.78614362543499</v>
      </c>
      <c r="O13" s="81">
        <f>+M13/'[3]S 1.zap'!M10*100</f>
        <v>97.270955165692001</v>
      </c>
      <c r="P13" s="12">
        <f>+'[2]S DBO'!M10</f>
        <v>1120</v>
      </c>
      <c r="Q13" s="81">
        <f t="shared" si="4"/>
        <v>35.431825371717814</v>
      </c>
      <c r="R13" s="105">
        <f>+P13/'[3]S DBO'!M10*100</f>
        <v>89.600000000000009</v>
      </c>
      <c r="S13" s="13">
        <f>+'[2]S invalidi'!M10</f>
        <v>712</v>
      </c>
      <c r="T13" s="81">
        <f t="shared" si="5"/>
        <v>22.524517557734892</v>
      </c>
      <c r="U13" s="81">
        <f>+S13/'[3]S invalidi'!M10*100</f>
        <v>83.274853801169584</v>
      </c>
    </row>
    <row r="14" spans="1:21" ht="15" customHeight="1" x14ac:dyDescent="0.2">
      <c r="A14" s="43" t="s">
        <v>469</v>
      </c>
      <c r="B14" s="12">
        <f>+'[2]Stanje BO'!M11</f>
        <v>2082</v>
      </c>
      <c r="C14" s="81">
        <f>+B14/'[3]Stanje BO'!M11*100</f>
        <v>93.405114401076716</v>
      </c>
      <c r="D14" s="12">
        <f>+'[2]S ženske'!M11</f>
        <v>893</v>
      </c>
      <c r="E14" s="81">
        <f t="shared" si="0"/>
        <v>42.89145052833814</v>
      </c>
      <c r="F14" s="105">
        <f>+D14/'[3]S ženske'!M11*100</f>
        <v>85.865384615384613</v>
      </c>
      <c r="G14" s="13">
        <f>+'[2]S 15-29'!M11</f>
        <v>447</v>
      </c>
      <c r="H14" s="81">
        <f t="shared" si="1"/>
        <v>21.469740634005763</v>
      </c>
      <c r="I14" s="81">
        <f>+G14/'[3]S 15-29'!M11*100</f>
        <v>101.36054421768708</v>
      </c>
      <c r="J14" s="12">
        <f>+'[2]S 50+'!M11</f>
        <v>801</v>
      </c>
      <c r="K14" s="81">
        <f t="shared" si="2"/>
        <v>38.472622478386164</v>
      </c>
      <c r="L14" s="105">
        <f>+J14/'[3]S 50+'!M11*100</f>
        <v>87.925356750823269</v>
      </c>
      <c r="M14" s="13">
        <f>+'[2]S 1.zap'!M11</f>
        <v>379</v>
      </c>
      <c r="N14" s="81">
        <f t="shared" si="3"/>
        <v>18.203650336215176</v>
      </c>
      <c r="O14" s="81">
        <f>+M14/'[3]S 1.zap'!M11*100</f>
        <v>94.987468671679196</v>
      </c>
      <c r="P14" s="12">
        <f>+'[2]S DBO'!M11</f>
        <v>1147</v>
      </c>
      <c r="Q14" s="81">
        <f t="shared" si="4"/>
        <v>55.091258405379442</v>
      </c>
      <c r="R14" s="105">
        <f>+P14/'[3]S DBO'!M11*100</f>
        <v>85.853293413173645</v>
      </c>
      <c r="S14" s="13">
        <f>+'[2]S invalidi'!M11</f>
        <v>484</v>
      </c>
      <c r="T14" s="81">
        <f t="shared" si="5"/>
        <v>23.246878001921228</v>
      </c>
      <c r="U14" s="81">
        <f>+S14/'[3]S invalidi'!M11*100</f>
        <v>85.211267605633793</v>
      </c>
    </row>
    <row r="15" spans="1:21" ht="15" customHeight="1" x14ac:dyDescent="0.2">
      <c r="A15" s="43" t="s">
        <v>470</v>
      </c>
      <c r="B15" s="12">
        <f>+'[2]Stanje BO'!M12</f>
        <v>919</v>
      </c>
      <c r="C15" s="81">
        <f>+B15/'[3]Stanje BO'!M12*100</f>
        <v>96.331236897274636</v>
      </c>
      <c r="D15" s="12">
        <f>+'[2]S ženske'!M12</f>
        <v>421</v>
      </c>
      <c r="E15" s="81">
        <f t="shared" si="0"/>
        <v>45.810663764961916</v>
      </c>
      <c r="F15" s="105">
        <f>+D15/'[3]S ženske'!M12*100</f>
        <v>91.921397379912662</v>
      </c>
      <c r="G15" s="13">
        <f>+'[2]S 15-29'!M12</f>
        <v>207</v>
      </c>
      <c r="H15" s="81">
        <f t="shared" si="1"/>
        <v>22.52448313384113</v>
      </c>
      <c r="I15" s="81">
        <f>+G15/'[3]S 15-29'!M12*100</f>
        <v>104.54545454545455</v>
      </c>
      <c r="J15" s="12">
        <f>+'[2]S 50+'!M12</f>
        <v>338</v>
      </c>
      <c r="K15" s="81">
        <f t="shared" si="2"/>
        <v>36.779107725788904</v>
      </c>
      <c r="L15" s="105">
        <f>+J15/'[3]S 50+'!M12*100</f>
        <v>92.602739726027394</v>
      </c>
      <c r="M15" s="13">
        <f>+'[2]S 1.zap'!M12</f>
        <v>136</v>
      </c>
      <c r="N15" s="81">
        <f t="shared" si="3"/>
        <v>14.798694232861806</v>
      </c>
      <c r="O15" s="81">
        <f>+M15/'[3]S 1.zap'!M12*100</f>
        <v>123.63636363636363</v>
      </c>
      <c r="P15" s="12">
        <f>+'[2]S DBO'!M12</f>
        <v>332</v>
      </c>
      <c r="Q15" s="81">
        <f t="shared" si="4"/>
        <v>36.126224156692054</v>
      </c>
      <c r="R15" s="105">
        <f>+P15/'[3]S DBO'!M12*100</f>
        <v>95.95375722543352</v>
      </c>
      <c r="S15" s="13">
        <f>+'[2]S invalidi'!M12</f>
        <v>132</v>
      </c>
      <c r="T15" s="81">
        <f t="shared" si="5"/>
        <v>14.363438520130579</v>
      </c>
      <c r="U15" s="81">
        <f>+S15/'[3]S invalidi'!M12*100</f>
        <v>92.957746478873233</v>
      </c>
    </row>
    <row r="16" spans="1:21" ht="15" customHeight="1" x14ac:dyDescent="0.2">
      <c r="A16" s="43" t="s">
        <v>39</v>
      </c>
      <c r="B16" s="12">
        <f>+'[2]Stanje BO'!M13</f>
        <v>6516</v>
      </c>
      <c r="C16" s="81">
        <f>+B16/'[3]Stanje BO'!M13*100</f>
        <v>93.059125964010278</v>
      </c>
      <c r="D16" s="12">
        <f>+'[2]S ženske'!M13</f>
        <v>3255</v>
      </c>
      <c r="E16" s="81">
        <f t="shared" si="0"/>
        <v>49.953959484346221</v>
      </c>
      <c r="F16" s="105">
        <f>+D16/'[3]S ženske'!M13*100</f>
        <v>91.355599214145371</v>
      </c>
      <c r="G16" s="13">
        <f>+'[2]S 15-29'!M13</f>
        <v>1375</v>
      </c>
      <c r="H16" s="81">
        <f t="shared" si="1"/>
        <v>21.101903007980354</v>
      </c>
      <c r="I16" s="81">
        <f>+G16/'[3]S 15-29'!M13*100</f>
        <v>98.425196850393704</v>
      </c>
      <c r="J16" s="12">
        <f>+'[2]S 50+'!M13</f>
        <v>2414</v>
      </c>
      <c r="K16" s="81">
        <f t="shared" si="2"/>
        <v>37.047268262737873</v>
      </c>
      <c r="L16" s="105">
        <f>+J16/'[3]S 50+'!M13*100</f>
        <v>84.910306014773127</v>
      </c>
      <c r="M16" s="13">
        <f>+'[2]S 1.zap'!M13</f>
        <v>847</v>
      </c>
      <c r="N16" s="81">
        <f t="shared" si="3"/>
        <v>12.998772252915899</v>
      </c>
      <c r="O16" s="81">
        <f>+M16/'[3]S 1.zap'!M13*100</f>
        <v>95.814479638009047</v>
      </c>
      <c r="P16" s="12">
        <f>+'[2]S DBO'!M13</f>
        <v>2579</v>
      </c>
      <c r="Q16" s="81">
        <f t="shared" si="4"/>
        <v>39.579496623695519</v>
      </c>
      <c r="R16" s="105">
        <f>+P16/'[3]S DBO'!M13*100</f>
        <v>81.433533312282918</v>
      </c>
      <c r="S16" s="13">
        <f>+'[2]S invalidi'!M13</f>
        <v>1316</v>
      </c>
      <c r="T16" s="81">
        <f t="shared" si="5"/>
        <v>20.196439533456108</v>
      </c>
      <c r="U16" s="81">
        <f>+S16/'[3]S invalidi'!M13*100</f>
        <v>87.674883411059284</v>
      </c>
    </row>
    <row r="17" spans="1:21" ht="15" customHeight="1" x14ac:dyDescent="0.2">
      <c r="A17" s="43" t="s">
        <v>40</v>
      </c>
      <c r="B17" s="12">
        <f>+'[2]Stanje BO'!M14</f>
        <v>1322</v>
      </c>
      <c r="C17" s="81">
        <f>+B17/'[3]Stanje BO'!M14*100</f>
        <v>87.203166226912927</v>
      </c>
      <c r="D17" s="12">
        <f>+'[2]S ženske'!M14</f>
        <v>582</v>
      </c>
      <c r="E17" s="81">
        <f t="shared" si="0"/>
        <v>44.024205748865356</v>
      </c>
      <c r="F17" s="105">
        <f>+D17/'[3]S ženske'!M14*100</f>
        <v>80.609418282548475</v>
      </c>
      <c r="G17" s="13">
        <f>+'[2]S 15-29'!M14</f>
        <v>309</v>
      </c>
      <c r="H17" s="81">
        <f t="shared" si="1"/>
        <v>23.373676248108925</v>
      </c>
      <c r="I17" s="81">
        <f>+G17/'[3]S 15-29'!M14*100</f>
        <v>91.691394658753708</v>
      </c>
      <c r="J17" s="12">
        <f>+'[2]S 50+'!M14</f>
        <v>411</v>
      </c>
      <c r="K17" s="81">
        <f t="shared" si="2"/>
        <v>31.089258698940998</v>
      </c>
      <c r="L17" s="105">
        <f>+J17/'[3]S 50+'!M14*100</f>
        <v>79.343629343629345</v>
      </c>
      <c r="M17" s="13">
        <f>+'[2]S 1.zap'!M14</f>
        <v>217</v>
      </c>
      <c r="N17" s="81">
        <f t="shared" si="3"/>
        <v>16.414523449319212</v>
      </c>
      <c r="O17" s="81">
        <f>+M17/'[3]S 1.zap'!M14*100</f>
        <v>96.444444444444443</v>
      </c>
      <c r="P17" s="12">
        <f>+'[2]S DBO'!M14</f>
        <v>575</v>
      </c>
      <c r="Q17" s="81">
        <f t="shared" si="4"/>
        <v>43.4947049924357</v>
      </c>
      <c r="R17" s="105">
        <f>+P17/'[3]S DBO'!M14*100</f>
        <v>83.092485549132945</v>
      </c>
      <c r="S17" s="13">
        <f>+'[2]S invalidi'!M14</f>
        <v>215</v>
      </c>
      <c r="T17" s="81">
        <f t="shared" si="5"/>
        <v>16.263237518910742</v>
      </c>
      <c r="U17" s="81">
        <f>+S17/'[3]S invalidi'!M14*100</f>
        <v>89.958158995815893</v>
      </c>
    </row>
    <row r="18" spans="1:21" ht="15" customHeight="1" x14ac:dyDescent="0.2">
      <c r="A18" s="43"/>
      <c r="B18" s="12"/>
      <c r="C18" s="81"/>
      <c r="D18" s="12"/>
      <c r="E18" s="81"/>
      <c r="F18" s="105"/>
      <c r="G18" s="13"/>
      <c r="H18" s="81"/>
      <c r="I18" s="81"/>
      <c r="J18" s="12"/>
      <c r="K18" s="81"/>
      <c r="L18" s="105"/>
      <c r="M18" s="13"/>
      <c r="N18" s="81"/>
      <c r="O18" s="81"/>
      <c r="P18" s="12"/>
      <c r="Q18" s="81"/>
      <c r="R18" s="105"/>
      <c r="S18" s="13"/>
      <c r="T18" s="81"/>
      <c r="U18" s="81"/>
    </row>
    <row r="19" spans="1:21" ht="15" customHeight="1" x14ac:dyDescent="0.2">
      <c r="A19" s="70" t="s">
        <v>42</v>
      </c>
      <c r="B19" s="71">
        <f>+'[2]Stanje BO'!M16</f>
        <v>18410</v>
      </c>
      <c r="C19" s="79">
        <f>+B19/'[3]Stanje BO'!M16*100</f>
        <v>96.961078632748723</v>
      </c>
      <c r="D19" s="71">
        <f>+'[2]S ženske'!M16</f>
        <v>8587</v>
      </c>
      <c r="E19" s="79">
        <f t="shared" si="0"/>
        <v>46.643128734383488</v>
      </c>
      <c r="F19" s="119">
        <f>+D19/'[3]S ženske'!M16*100</f>
        <v>96.602542468219141</v>
      </c>
      <c r="G19" s="17">
        <f>+'[2]S 15-29'!M16</f>
        <v>3382</v>
      </c>
      <c r="H19" s="79">
        <f t="shared" si="1"/>
        <v>18.370450841933732</v>
      </c>
      <c r="I19" s="79">
        <f>+G19/'[3]S 15-29'!M16*100</f>
        <v>98.485730926033781</v>
      </c>
      <c r="J19" s="71">
        <f>+'[2]S 50+'!M16</f>
        <v>6677</v>
      </c>
      <c r="K19" s="79">
        <f t="shared" si="2"/>
        <v>36.268332428028245</v>
      </c>
      <c r="L19" s="119">
        <f>+J19/'[3]S 50+'!M16*100</f>
        <v>94.561676816314971</v>
      </c>
      <c r="M19" s="17">
        <f>+'[2]S 1.zap'!M16</f>
        <v>2455</v>
      </c>
      <c r="N19" s="79">
        <f t="shared" si="3"/>
        <v>13.335143943508962</v>
      </c>
      <c r="O19" s="79">
        <f>+M19/'[3]S 1.zap'!M16*100</f>
        <v>96.539520251671249</v>
      </c>
      <c r="P19" s="71">
        <f>+'[2]S DBO'!M16</f>
        <v>6923</v>
      </c>
      <c r="Q19" s="79">
        <f t="shared" si="4"/>
        <v>37.604562737642581</v>
      </c>
      <c r="R19" s="119">
        <f>+P19/'[3]S DBO'!M16*100</f>
        <v>86.841445057701961</v>
      </c>
      <c r="S19" s="17">
        <f>+'[2]S invalidi'!M16</f>
        <v>2057</v>
      </c>
      <c r="T19" s="79">
        <f t="shared" si="5"/>
        <v>11.173275393807714</v>
      </c>
      <c r="U19" s="79">
        <f>+S19/'[3]S invalidi'!M16*100</f>
        <v>87.943565626336039</v>
      </c>
    </row>
    <row r="20" spans="1:21" ht="15" customHeight="1" x14ac:dyDescent="0.2">
      <c r="A20" s="43" t="s">
        <v>44</v>
      </c>
      <c r="B20" s="12">
        <f>+'[2]Stanje BO'!M17</f>
        <v>3127</v>
      </c>
      <c r="C20" s="81">
        <f>+B20/'[3]Stanje BO'!M17*100</f>
        <v>102.62553331145389</v>
      </c>
      <c r="D20" s="12">
        <f>+'[2]S ženske'!M17</f>
        <v>1428</v>
      </c>
      <c r="E20" s="81">
        <f t="shared" si="0"/>
        <v>45.666773265110329</v>
      </c>
      <c r="F20" s="105">
        <f>+D20/'[3]S ženske'!M17*100</f>
        <v>105.38745387453874</v>
      </c>
      <c r="G20" s="13">
        <f>+'[2]S 15-29'!M17</f>
        <v>649</v>
      </c>
      <c r="H20" s="81">
        <f t="shared" si="1"/>
        <v>20.754716981132077</v>
      </c>
      <c r="I20" s="81">
        <f>+G20/'[3]S 15-29'!M17*100</f>
        <v>103.01587301587301</v>
      </c>
      <c r="J20" s="12">
        <f>+'[2]S 50+'!M17</f>
        <v>1091</v>
      </c>
      <c r="K20" s="81">
        <f t="shared" si="2"/>
        <v>34.889670610809084</v>
      </c>
      <c r="L20" s="105">
        <f>+J20/'[3]S 50+'!M17*100</f>
        <v>97.497765862377122</v>
      </c>
      <c r="M20" s="13">
        <f>+'[2]S 1.zap'!M17</f>
        <v>320</v>
      </c>
      <c r="N20" s="81">
        <f t="shared" si="3"/>
        <v>10.233450591621363</v>
      </c>
      <c r="O20" s="81">
        <f>+M20/'[3]S 1.zap'!M17*100</f>
        <v>108.10810810810811</v>
      </c>
      <c r="P20" s="12">
        <f>+'[2]S DBO'!M17</f>
        <v>702</v>
      </c>
      <c r="Q20" s="81">
        <f t="shared" si="4"/>
        <v>22.449632235369364</v>
      </c>
      <c r="R20" s="105">
        <f>+P20/'[3]S DBO'!M17*100</f>
        <v>86.134969325153378</v>
      </c>
      <c r="S20" s="13">
        <f>+'[2]S invalidi'!M17</f>
        <v>299</v>
      </c>
      <c r="T20" s="81">
        <f t="shared" si="5"/>
        <v>9.5618803965462096</v>
      </c>
      <c r="U20" s="81">
        <f>+S20/'[3]S invalidi'!M17*100</f>
        <v>98.35526315789474</v>
      </c>
    </row>
    <row r="21" spans="1:21" ht="15" customHeight="1" x14ac:dyDescent="0.2">
      <c r="A21" s="43" t="s">
        <v>45</v>
      </c>
      <c r="B21" s="12">
        <f>+'[2]Stanje BO'!M18</f>
        <v>1629</v>
      </c>
      <c r="C21" s="81">
        <f>+B21/'[3]Stanje BO'!M18*100</f>
        <v>96.848989298454228</v>
      </c>
      <c r="D21" s="12">
        <f>+'[2]S ženske'!M18</f>
        <v>762</v>
      </c>
      <c r="E21" s="81">
        <f t="shared" si="0"/>
        <v>46.777163904235728</v>
      </c>
      <c r="F21" s="105">
        <f>+D21/'[3]S ženske'!M18*100</f>
        <v>94.190358467243513</v>
      </c>
      <c r="G21" s="13">
        <f>+'[2]S 15-29'!M18</f>
        <v>291</v>
      </c>
      <c r="H21" s="81">
        <f t="shared" si="1"/>
        <v>17.863720073664823</v>
      </c>
      <c r="I21" s="81">
        <f>+G21/'[3]S 15-29'!M18*100</f>
        <v>84.104046242774572</v>
      </c>
      <c r="J21" s="12">
        <f>+'[2]S 50+'!M18</f>
        <v>617</v>
      </c>
      <c r="K21" s="81">
        <f t="shared" si="2"/>
        <v>37.875997544505829</v>
      </c>
      <c r="L21" s="105">
        <f>+J21/'[3]S 50+'!M18*100</f>
        <v>95.363214837712519</v>
      </c>
      <c r="M21" s="13">
        <f>+'[2]S 1.zap'!M18</f>
        <v>187</v>
      </c>
      <c r="N21" s="81">
        <f t="shared" si="3"/>
        <v>11.479435236341313</v>
      </c>
      <c r="O21" s="81">
        <f>+M21/'[3]S 1.zap'!M18*100</f>
        <v>90.77669902912622</v>
      </c>
      <c r="P21" s="12">
        <f>+'[2]S DBO'!M18</f>
        <v>530</v>
      </c>
      <c r="Q21" s="81">
        <f t="shared" si="4"/>
        <v>32.535297728667892</v>
      </c>
      <c r="R21" s="105">
        <f>+P21/'[3]S DBO'!M18*100</f>
        <v>82.942097026604074</v>
      </c>
      <c r="S21" s="13">
        <f>+'[2]S invalidi'!M18</f>
        <v>232</v>
      </c>
      <c r="T21" s="81">
        <f t="shared" si="5"/>
        <v>14.241866175567832</v>
      </c>
      <c r="U21" s="81">
        <f>+S21/'[3]S invalidi'!M18*100</f>
        <v>80</v>
      </c>
    </row>
    <row r="22" spans="1:21" ht="15" customHeight="1" x14ac:dyDescent="0.2">
      <c r="A22" s="43" t="s">
        <v>46</v>
      </c>
      <c r="B22" s="12">
        <f>+'[2]Stanje BO'!M19</f>
        <v>2657</v>
      </c>
      <c r="C22" s="81">
        <f>+B22/'[3]Stanje BO'!M19*100</f>
        <v>99.252895031751962</v>
      </c>
      <c r="D22" s="12">
        <f>+'[2]S ženske'!M19</f>
        <v>1326</v>
      </c>
      <c r="E22" s="81">
        <f t="shared" si="0"/>
        <v>49.905908919834403</v>
      </c>
      <c r="F22" s="105">
        <f>+D22/'[3]S ženske'!M19*100</f>
        <v>95.878524945770067</v>
      </c>
      <c r="G22" s="13">
        <f>+'[2]S 15-29'!M19</f>
        <v>502</v>
      </c>
      <c r="H22" s="81">
        <f t="shared" si="1"/>
        <v>18.893488897252542</v>
      </c>
      <c r="I22" s="81">
        <f>+G22/'[3]S 15-29'!M19*100</f>
        <v>107.0362473347548</v>
      </c>
      <c r="J22" s="12">
        <f>+'[2]S 50+'!M19</f>
        <v>995</v>
      </c>
      <c r="K22" s="81">
        <f t="shared" si="2"/>
        <v>37.448249905908924</v>
      </c>
      <c r="L22" s="105">
        <f>+J22/'[3]S 50+'!M19*100</f>
        <v>98.320158102766797</v>
      </c>
      <c r="M22" s="13">
        <f>+'[2]S 1.zap'!M19</f>
        <v>316</v>
      </c>
      <c r="N22" s="81">
        <f t="shared" si="3"/>
        <v>11.893112532931879</v>
      </c>
      <c r="O22" s="81">
        <f>+M22/'[3]S 1.zap'!M19*100</f>
        <v>107.11864406779661</v>
      </c>
      <c r="P22" s="12">
        <f>+'[2]S DBO'!M19</f>
        <v>880</v>
      </c>
      <c r="Q22" s="81">
        <f t="shared" si="4"/>
        <v>33.120060218291307</v>
      </c>
      <c r="R22" s="105">
        <f>+P22/'[3]S DBO'!M19*100</f>
        <v>89.159067882472144</v>
      </c>
      <c r="S22" s="13">
        <f>+'[2]S invalidi'!M19</f>
        <v>306</v>
      </c>
      <c r="T22" s="81">
        <f t="shared" si="5"/>
        <v>11.516748212269476</v>
      </c>
      <c r="U22" s="81">
        <f>+S22/'[3]S invalidi'!M19*100</f>
        <v>91.343283582089555</v>
      </c>
    </row>
    <row r="23" spans="1:21" ht="15" customHeight="1" x14ac:dyDescent="0.2">
      <c r="A23" s="43" t="s">
        <v>43</v>
      </c>
      <c r="B23" s="12">
        <f>+'[2]Stanje BO'!M20</f>
        <v>10997</v>
      </c>
      <c r="C23" s="81">
        <f>+B23/'[3]Stanje BO'!M20*100</f>
        <v>94.957257577065874</v>
      </c>
      <c r="D23" s="12">
        <f>+'[2]S ženske'!M20</f>
        <v>5071</v>
      </c>
      <c r="E23" s="81">
        <f t="shared" si="0"/>
        <v>46.112576157133759</v>
      </c>
      <c r="F23" s="105">
        <f>+D23/'[3]S ženske'!M20*100</f>
        <v>94.926993635342569</v>
      </c>
      <c r="G23" s="13">
        <f>+'[2]S 15-29'!M20</f>
        <v>1940</v>
      </c>
      <c r="H23" s="81">
        <f t="shared" si="1"/>
        <v>17.641174865872511</v>
      </c>
      <c r="I23" s="81">
        <f>+G23/'[3]S 15-29'!M20*100</f>
        <v>97.536450477626943</v>
      </c>
      <c r="J23" s="12">
        <f>+'[2]S 50+'!M20</f>
        <v>3974</v>
      </c>
      <c r="K23" s="81">
        <f t="shared" si="2"/>
        <v>36.137128307720289</v>
      </c>
      <c r="L23" s="105">
        <f>+J23/'[3]S 50+'!M20*100</f>
        <v>92.785430772822792</v>
      </c>
      <c r="M23" s="13">
        <f>+'[2]S 1.zap'!M20</f>
        <v>1632</v>
      </c>
      <c r="N23" s="81">
        <f t="shared" si="3"/>
        <v>14.840411021187597</v>
      </c>
      <c r="O23" s="81">
        <f>+M23/'[3]S 1.zap'!M20*100</f>
        <v>93.470790378006868</v>
      </c>
      <c r="P23" s="12">
        <f>+'[2]S DBO'!M20</f>
        <v>4811</v>
      </c>
      <c r="Q23" s="81">
        <f t="shared" si="4"/>
        <v>43.7482949895426</v>
      </c>
      <c r="R23" s="105">
        <f>+P23/'[3]S DBO'!M20*100</f>
        <v>86.982462484180076</v>
      </c>
      <c r="S23" s="13">
        <f>+'[2]S invalidi'!M20</f>
        <v>1220</v>
      </c>
      <c r="T23" s="81">
        <f t="shared" si="5"/>
        <v>11.093934709466218</v>
      </c>
      <c r="U23" s="81">
        <f>+S23/'[3]S invalidi'!M20*100</f>
        <v>86.524822695035468</v>
      </c>
    </row>
    <row r="24" spans="1:21" ht="15" customHeight="1" x14ac:dyDescent="0.2">
      <c r="A24" s="43"/>
      <c r="B24" s="12"/>
      <c r="C24" s="81"/>
      <c r="D24" s="12"/>
      <c r="E24" s="81"/>
      <c r="F24" s="105"/>
      <c r="G24" s="13"/>
      <c r="H24" s="81"/>
      <c r="I24" s="81"/>
      <c r="J24" s="12"/>
      <c r="K24" s="81"/>
      <c r="L24" s="105"/>
      <c r="M24" s="13"/>
      <c r="N24" s="81"/>
      <c r="O24" s="81"/>
      <c r="P24" s="12"/>
      <c r="Q24" s="81"/>
      <c r="R24" s="105"/>
      <c r="S24" s="13"/>
      <c r="T24" s="81"/>
      <c r="U24" s="81"/>
    </row>
    <row r="25" spans="1:21" ht="15" customHeight="1" x14ac:dyDescent="0.2">
      <c r="A25" s="25" t="s">
        <v>65</v>
      </c>
      <c r="B25" s="26">
        <f>+'[2]Stanje BO'!M22</f>
        <v>1198</v>
      </c>
      <c r="C25" s="83">
        <f>+B25/'[3]Stanje BO'!M22*100</f>
        <v>110.61865189289013</v>
      </c>
      <c r="D25" s="26">
        <f>+'[2]S ženske'!M22</f>
        <v>557</v>
      </c>
      <c r="E25" s="83">
        <f t="shared" si="0"/>
        <v>46.494156928213684</v>
      </c>
      <c r="F25" s="106">
        <f>+D25/'[3]S ženske'!M22*100</f>
        <v>114.84536082474226</v>
      </c>
      <c r="G25" s="27">
        <f>+'[2]S 15-29'!M22</f>
        <v>285</v>
      </c>
      <c r="H25" s="83">
        <f t="shared" si="1"/>
        <v>23.789649415692821</v>
      </c>
      <c r="I25" s="83">
        <f>+G25/'[3]S 15-29'!M22*100</f>
        <v>109.61538461538463</v>
      </c>
      <c r="J25" s="26">
        <f>+'[2]S 50+'!M22</f>
        <v>257</v>
      </c>
      <c r="K25" s="83">
        <f t="shared" si="2"/>
        <v>21.452420701168613</v>
      </c>
      <c r="L25" s="106">
        <f>+J25/'[3]S 50+'!M22*100</f>
        <v>114.22222222222223</v>
      </c>
      <c r="M25" s="27">
        <f>+'[2]S 1.zap'!M22</f>
        <v>465</v>
      </c>
      <c r="N25" s="83">
        <f t="shared" si="3"/>
        <v>38.814691151919867</v>
      </c>
      <c r="O25" s="83">
        <f>+M25/'[3]S 1.zap'!M22*100</f>
        <v>113.41463414634146</v>
      </c>
      <c r="P25" s="26">
        <f>+'[2]S DBO'!M22</f>
        <v>208</v>
      </c>
      <c r="Q25" s="83">
        <f t="shared" si="4"/>
        <v>17.362270450751254</v>
      </c>
      <c r="R25" s="106">
        <f>+P25/'[3]S DBO'!M22*100</f>
        <v>103.48258706467661</v>
      </c>
      <c r="S25" s="27">
        <f>+'[2]S invalidi'!M22</f>
        <v>19</v>
      </c>
      <c r="T25" s="83">
        <f t="shared" si="5"/>
        <v>1.5859766277128546</v>
      </c>
      <c r="U25" s="83">
        <f>+S25/'[3]S invalidi'!M22*100</f>
        <v>95</v>
      </c>
    </row>
    <row r="27" spans="1:21" ht="15" customHeight="1" x14ac:dyDescent="0.2">
      <c r="A27" s="68" t="s">
        <v>147</v>
      </c>
    </row>
  </sheetData>
  <mergeCells count="10">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700-000000000000}"/>
  </hyperlinks>
  <pageMargins left="0.43307086614173229" right="0.43307086614173229" top="0.98425196850393704" bottom="0.98425196850393704" header="0" footer="0"/>
  <pageSetup paperSize="9" orientation="landscape" horizontalDpi="300" verticalDpi="300" r:id="rId1"/>
  <headerFooter alignWithMargins="0"/>
  <ignoredErrors>
    <ignoredError sqref="C6" formula="1"/>
    <ignoredError sqref="B8:U8 E7 H7 K7 N7 Q7 T7 B18:U18 E9 H9 K9 N9 Q9 T9 E10 H10 K10 N10 Q10 T10 E11 H11 K11 N11 Q11 T11 E12 H12 K12 N12 Q12 T12 E13 H13 K13 N13 Q13 T13 E14 H14 K14 N14 Q14 T14 E15 H15 K15 N15 Q15 T15 E16 H16 K16 N16 Q16 T16 E17 H17 K17 N17 Q17 T17 B24:U24 E19 H19 K19 N19 Q19 T19 E20 H20 K20 N20 Q20 T20 E21 H21 K21 N21 Q21 T21 E22 H22 K22 N22 Q22 T22 E23 H23 K23 N23 Q23 T23 E25 H25 K25 N25 Q25 T25"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1"/>
  <sheetViews>
    <sheetView showGridLines="0" tabSelected="1" workbookViewId="0">
      <selection activeCell="F20" sqref="F20"/>
    </sheetView>
  </sheetViews>
  <sheetFormatPr defaultColWidth="9.140625" defaultRowHeight="15" customHeight="1" x14ac:dyDescent="0.2"/>
  <cols>
    <col min="1" max="1" width="12.42578125" style="6" customWidth="1"/>
    <col min="2" max="4" width="6.28515625" style="6" customWidth="1"/>
    <col min="5" max="6" width="5.7109375" style="6" customWidth="1"/>
    <col min="7" max="7" width="6.28515625" style="6" customWidth="1"/>
    <col min="8" max="9" width="5.7109375" style="6" customWidth="1"/>
    <col min="10" max="10" width="6.28515625" style="6" customWidth="1"/>
    <col min="11" max="12" width="5.7109375" style="6" customWidth="1"/>
    <col min="13" max="13" width="6.28515625" style="6" customWidth="1"/>
    <col min="14" max="15" width="5.7109375" style="6" customWidth="1"/>
    <col min="16" max="16" width="6.28515625" style="6" customWidth="1"/>
    <col min="17" max="18" width="5.7109375" style="6" customWidth="1"/>
    <col min="19" max="19" width="6.28515625" style="6" customWidth="1"/>
    <col min="20" max="20" width="4.28515625" style="6" customWidth="1"/>
    <col min="21" max="21" width="5.7109375" style="6" customWidth="1"/>
    <col min="22" max="22" width="5.140625" style="6" customWidth="1"/>
    <col min="23" max="23" width="4.7109375" style="6" customWidth="1"/>
    <col min="24" max="24" width="5.7109375" style="6" customWidth="1"/>
    <col min="25" max="16384" width="9.140625" style="6"/>
  </cols>
  <sheetData>
    <row r="1" spans="1:25" ht="15" customHeight="1" x14ac:dyDescent="0.2">
      <c r="A1" s="9" t="s">
        <v>179</v>
      </c>
      <c r="B1" s="1"/>
      <c r="C1" s="1"/>
      <c r="D1" s="1"/>
      <c r="E1" s="1"/>
      <c r="F1" s="1"/>
      <c r="G1" s="1"/>
      <c r="H1" s="1"/>
      <c r="I1" s="1"/>
      <c r="J1" s="1"/>
      <c r="K1" s="1"/>
      <c r="L1" s="1"/>
    </row>
    <row r="2" spans="1:25" ht="15" customHeight="1" x14ac:dyDescent="0.2">
      <c r="A2" s="1"/>
      <c r="B2" s="1"/>
      <c r="C2" s="1"/>
      <c r="D2" s="1"/>
      <c r="E2" s="1"/>
      <c r="F2" s="1"/>
      <c r="G2" s="1"/>
      <c r="H2" s="1"/>
      <c r="I2" s="1"/>
      <c r="J2" s="1"/>
      <c r="K2" s="1"/>
      <c r="L2" s="1"/>
    </row>
    <row r="3" spans="1:25" ht="15" customHeight="1" x14ac:dyDescent="0.2">
      <c r="A3" s="159"/>
      <c r="B3" s="312" t="s">
        <v>0</v>
      </c>
      <c r="C3" s="314"/>
      <c r="D3" s="312" t="s">
        <v>83</v>
      </c>
      <c r="E3" s="313"/>
      <c r="F3" s="314"/>
      <c r="G3" s="312" t="s">
        <v>84</v>
      </c>
      <c r="H3" s="313"/>
      <c r="I3" s="314"/>
      <c r="J3" s="312" t="s">
        <v>85</v>
      </c>
      <c r="K3" s="313"/>
      <c r="L3" s="314"/>
      <c r="M3" s="312" t="s">
        <v>86</v>
      </c>
      <c r="N3" s="313"/>
      <c r="O3" s="314"/>
      <c r="P3" s="312" t="s">
        <v>150</v>
      </c>
      <c r="Q3" s="313"/>
      <c r="R3" s="314"/>
      <c r="S3" s="312" t="s">
        <v>87</v>
      </c>
      <c r="T3" s="313"/>
      <c r="U3" s="314"/>
      <c r="V3" s="312" t="s">
        <v>88</v>
      </c>
      <c r="W3" s="313"/>
      <c r="X3" s="313"/>
    </row>
    <row r="4" spans="1:25" ht="15" customHeight="1" x14ac:dyDescent="0.2">
      <c r="A4" s="245" t="s">
        <v>67</v>
      </c>
      <c r="B4" s="293"/>
      <c r="C4" s="145" t="str">
        <f>[6]Obdobja!B11</f>
        <v>XII 24</v>
      </c>
      <c r="D4" s="293"/>
      <c r="E4" s="294"/>
      <c r="F4" s="145" t="str">
        <f>[6]Obdobja!B11</f>
        <v>XII 24</v>
      </c>
      <c r="G4" s="293"/>
      <c r="H4" s="294"/>
      <c r="I4" s="145" t="str">
        <f>[6]Obdobja!B11</f>
        <v>XII 24</v>
      </c>
      <c r="J4" s="293"/>
      <c r="K4" s="294"/>
      <c r="L4" s="141" t="str">
        <f>[6]Obdobja!B11</f>
        <v>XII 24</v>
      </c>
      <c r="M4" s="293"/>
      <c r="N4" s="294"/>
      <c r="O4" s="145" t="str">
        <f>[6]Obdobja!B11</f>
        <v>XII 24</v>
      </c>
      <c r="P4" s="293"/>
      <c r="Q4" s="294"/>
      <c r="R4" s="145" t="str">
        <f>[6]Obdobja!B11</f>
        <v>XII 24</v>
      </c>
      <c r="S4" s="293"/>
      <c r="T4" s="294"/>
      <c r="U4" s="145" t="str">
        <f>[6]Obdobja!B11</f>
        <v>XII 24</v>
      </c>
      <c r="V4" s="293"/>
      <c r="W4" s="294"/>
      <c r="X4" s="141" t="str">
        <f>[6]Obdobja!B11</f>
        <v>XII 24</v>
      </c>
    </row>
    <row r="5" spans="1:25" ht="15" customHeight="1" x14ac:dyDescent="0.2">
      <c r="A5" s="246" t="s">
        <v>61</v>
      </c>
      <c r="B5" s="165" t="str">
        <f>[6]Obdobja!B11</f>
        <v>XII 24</v>
      </c>
      <c r="C5" s="167" t="str">
        <f>[6]Obdobja!C11</f>
        <v>XII 23</v>
      </c>
      <c r="D5" s="165" t="str">
        <f>[6]Obdobja!B11</f>
        <v>XII 24</v>
      </c>
      <c r="E5" s="166" t="s">
        <v>73</v>
      </c>
      <c r="F5" s="167" t="str">
        <f>[6]Obdobja!C11</f>
        <v>XII 23</v>
      </c>
      <c r="G5" s="165" t="str">
        <f>[6]Obdobja!B11</f>
        <v>XII 24</v>
      </c>
      <c r="H5" s="166" t="s">
        <v>73</v>
      </c>
      <c r="I5" s="167" t="str">
        <f>[6]Obdobja!C11</f>
        <v>XII 23</v>
      </c>
      <c r="J5" s="165" t="str">
        <f>[6]Obdobja!B11</f>
        <v>XII 24</v>
      </c>
      <c r="K5" s="166" t="s">
        <v>73</v>
      </c>
      <c r="L5" s="166" t="str">
        <f>[6]Obdobja!C11</f>
        <v>XII 23</v>
      </c>
      <c r="M5" s="165" t="str">
        <f>[6]Obdobja!B11</f>
        <v>XII 24</v>
      </c>
      <c r="N5" s="166" t="s">
        <v>73</v>
      </c>
      <c r="O5" s="167" t="str">
        <f>[6]Obdobja!C11</f>
        <v>XII 23</v>
      </c>
      <c r="P5" s="165" t="str">
        <f>[6]Obdobja!B11</f>
        <v>XII 24</v>
      </c>
      <c r="Q5" s="166" t="s">
        <v>73</v>
      </c>
      <c r="R5" s="167" t="str">
        <f>[6]Obdobja!C11</f>
        <v>XII 23</v>
      </c>
      <c r="S5" s="165" t="str">
        <f>[6]Obdobja!B11</f>
        <v>XII 24</v>
      </c>
      <c r="T5" s="166" t="s">
        <v>73</v>
      </c>
      <c r="U5" s="167" t="str">
        <f>[6]Obdobja!C11</f>
        <v>XII 23</v>
      </c>
      <c r="V5" s="165" t="str">
        <f>[6]Obdobja!B11</f>
        <v>XII 24</v>
      </c>
      <c r="W5" s="166" t="s">
        <v>73</v>
      </c>
      <c r="X5" s="166" t="str">
        <f>[6]Obdobja!C11</f>
        <v>XII 23</v>
      </c>
    </row>
    <row r="6" spans="1:25" ht="15" customHeight="1" x14ac:dyDescent="0.2">
      <c r="A6" s="21" t="s">
        <v>22</v>
      </c>
      <c r="B6" s="22">
        <f>+'[6]10ud'!B6</f>
        <v>47038</v>
      </c>
      <c r="C6" s="103">
        <f>+'[6]10ud'!C6</f>
        <v>97.280416933799359</v>
      </c>
      <c r="D6" s="22">
        <f>+'[6]10ud'!D6</f>
        <v>5071</v>
      </c>
      <c r="E6" s="75">
        <f>+'[6]10ud'!E6</f>
        <v>10.780645435605257</v>
      </c>
      <c r="F6" s="103">
        <f>+'[6]10ud'!F6</f>
        <v>102.8809089064719</v>
      </c>
      <c r="G6" s="22">
        <f>+'[6]10ud'!G6</f>
        <v>4933</v>
      </c>
      <c r="H6" s="75">
        <f>+'[6]10ud'!H6</f>
        <v>10.487265615034651</v>
      </c>
      <c r="I6" s="103">
        <f>+'[6]10ud'!I6</f>
        <v>100.20312817387772</v>
      </c>
      <c r="J6" s="22">
        <f>+'[6]10ud'!J6</f>
        <v>9760</v>
      </c>
      <c r="K6" s="75">
        <f>+'[6]10ud'!K6</f>
        <v>20.749181512819423</v>
      </c>
      <c r="L6" s="75">
        <f>+'[6]10ud'!L6</f>
        <v>99.217241028768939</v>
      </c>
      <c r="M6" s="22">
        <f>+'[6]10ud'!M6</f>
        <v>10656</v>
      </c>
      <c r="N6" s="75">
        <f>+'[6]10ud'!N6</f>
        <v>22.654024405799568</v>
      </c>
      <c r="O6" s="103">
        <f>+'[6]10ud'!O6</f>
        <v>100.99516633494457</v>
      </c>
      <c r="P6" s="22">
        <f>+'[6]10ud'!P6</f>
        <v>4564</v>
      </c>
      <c r="Q6" s="75">
        <f>+'[6]10ud'!Q6</f>
        <v>9.7027934861176064</v>
      </c>
      <c r="R6" s="103">
        <f>+'[6]10ud'!R6</f>
        <v>97.521367521367523</v>
      </c>
      <c r="S6" s="22">
        <f>+'[6]10ud'!S6</f>
        <v>6673</v>
      </c>
      <c r="T6" s="75">
        <f>+'[6]10ud'!T6</f>
        <v>14.186402483098771</v>
      </c>
      <c r="U6" s="103">
        <f>+'[6]10ud'!U6</f>
        <v>91.398438570058886</v>
      </c>
      <c r="V6" s="22">
        <f>+'[6]10ud'!V6</f>
        <v>5381</v>
      </c>
      <c r="W6" s="75">
        <f>+'[6]10ud'!W6</f>
        <v>11.439687061524726</v>
      </c>
      <c r="X6" s="75">
        <f>+'[6]10ud'!X6</f>
        <v>87.75277234181344</v>
      </c>
      <c r="Y6" s="7"/>
    </row>
    <row r="7" spans="1:25"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5" ht="15" customHeight="1" x14ac:dyDescent="0.2">
      <c r="A8" s="18" t="s">
        <v>23</v>
      </c>
      <c r="B8" s="12">
        <f>+'[6]10ud'!B8</f>
        <v>5281</v>
      </c>
      <c r="C8" s="105">
        <f>+'[6]10ud'!C8</f>
        <v>95.826528760660494</v>
      </c>
      <c r="D8" s="12">
        <f>+'[6]10ud'!D8</f>
        <v>536</v>
      </c>
      <c r="E8" s="81">
        <f>+'[6]10ud'!E8</f>
        <v>10.149592880136337</v>
      </c>
      <c r="F8" s="105">
        <f>+'[6]10ud'!F8</f>
        <v>101.51515151515152</v>
      </c>
      <c r="G8" s="12">
        <f>+'[6]10ud'!G8</f>
        <v>498</v>
      </c>
      <c r="H8" s="81">
        <f>+'[6]10ud'!H8</f>
        <v>9.4300321908729412</v>
      </c>
      <c r="I8" s="105">
        <f>+'[6]10ud'!I8</f>
        <v>96.511627906976756</v>
      </c>
      <c r="J8" s="12">
        <f>+'[6]10ud'!J8</f>
        <v>1068</v>
      </c>
      <c r="K8" s="81">
        <f>+'[6]10ud'!K8</f>
        <v>20.223442529823895</v>
      </c>
      <c r="L8" s="81">
        <f>+'[6]10ud'!L8</f>
        <v>106.48055832502492</v>
      </c>
      <c r="M8" s="12">
        <f>+'[6]10ud'!M8</f>
        <v>1164</v>
      </c>
      <c r="N8" s="81">
        <f>+'[6]10ud'!N8</f>
        <v>22.041280060594584</v>
      </c>
      <c r="O8" s="105">
        <f>+'[6]10ud'!O8</f>
        <v>99.657534246575338</v>
      </c>
      <c r="P8" s="12">
        <f>+'[6]10ud'!P8</f>
        <v>563</v>
      </c>
      <c r="Q8" s="81">
        <f>+'[6]10ud'!Q8</f>
        <v>10.660859685665594</v>
      </c>
      <c r="R8" s="105">
        <f>+'[6]10ud'!R8</f>
        <v>98.598949211908931</v>
      </c>
      <c r="S8" s="12">
        <f>+'[6]10ud'!S8</f>
        <v>846</v>
      </c>
      <c r="T8" s="81">
        <f>+'[6]10ud'!T8</f>
        <v>16.019693239916684</v>
      </c>
      <c r="U8" s="105">
        <f>+'[6]10ud'!U8</f>
        <v>87.306501547987608</v>
      </c>
      <c r="V8" s="12">
        <f>+'[6]10ud'!V8</f>
        <v>606</v>
      </c>
      <c r="W8" s="81">
        <f>+'[6]10ud'!W8</f>
        <v>11.475099412989964</v>
      </c>
      <c r="X8" s="81">
        <f>+'[6]10ud'!X8</f>
        <v>80.158730158730165</v>
      </c>
    </row>
    <row r="9" spans="1:25" ht="15" customHeight="1" x14ac:dyDescent="0.2">
      <c r="A9" s="18" t="s">
        <v>24</v>
      </c>
      <c r="B9" s="12">
        <f>+'[6]10ud'!B16</f>
        <v>3411</v>
      </c>
      <c r="C9" s="105">
        <f>+'[6]10ud'!C16</f>
        <v>99.649430324276949</v>
      </c>
      <c r="D9" s="12">
        <f>+'[6]10ud'!D16</f>
        <v>366</v>
      </c>
      <c r="E9" s="81">
        <f>+'[6]10ud'!E16</f>
        <v>10.729991204925241</v>
      </c>
      <c r="F9" s="105">
        <f>+'[6]10ud'!F16</f>
        <v>122.40802675585284</v>
      </c>
      <c r="G9" s="12">
        <f>+'[6]10ud'!G16</f>
        <v>302</v>
      </c>
      <c r="H9" s="81">
        <f>+'[6]10ud'!H16</f>
        <v>8.8537085898563479</v>
      </c>
      <c r="I9" s="105">
        <f>+'[6]10ud'!I16</f>
        <v>96.178343949044589</v>
      </c>
      <c r="J9" s="12">
        <f>+'[6]10ud'!J16</f>
        <v>660</v>
      </c>
      <c r="K9" s="81">
        <f>+'[6]10ud'!K16</f>
        <v>19.349164467897978</v>
      </c>
      <c r="L9" s="81">
        <f>+'[6]10ud'!L16</f>
        <v>92.178770949720672</v>
      </c>
      <c r="M9" s="12">
        <f>+'[6]10ud'!M16</f>
        <v>860</v>
      </c>
      <c r="N9" s="81">
        <f>+'[6]10ud'!N16</f>
        <v>25.212547639988276</v>
      </c>
      <c r="O9" s="105">
        <f>+'[6]10ud'!O16</f>
        <v>103.36538461538463</v>
      </c>
      <c r="P9" s="12">
        <f>+'[6]10ud'!P16</f>
        <v>344</v>
      </c>
      <c r="Q9" s="81">
        <f>+'[6]10ud'!Q16</f>
        <v>10.085019055995309</v>
      </c>
      <c r="R9" s="105">
        <f>+'[6]10ud'!R16</f>
        <v>106.83229813664596</v>
      </c>
      <c r="S9" s="12">
        <f>+'[6]10ud'!S16</f>
        <v>446</v>
      </c>
      <c r="T9" s="81">
        <f>+'[6]10ud'!T16</f>
        <v>13.07534447376136</v>
      </c>
      <c r="U9" s="105">
        <f>+'[6]10ud'!U16</f>
        <v>88.844621513944219</v>
      </c>
      <c r="V9" s="12">
        <f>+'[6]10ud'!V16</f>
        <v>433</v>
      </c>
      <c r="W9" s="81">
        <f>+'[6]10ud'!W16</f>
        <v>12.694224567575491</v>
      </c>
      <c r="X9" s="81">
        <f>+'[6]10ud'!X16</f>
        <v>98.858447488584474</v>
      </c>
    </row>
    <row r="10" spans="1:25" ht="15" customHeight="1" x14ac:dyDescent="0.2">
      <c r="A10" s="18" t="s">
        <v>25</v>
      </c>
      <c r="B10" s="12">
        <f>+'[6]10ud'!B24</f>
        <v>3151</v>
      </c>
      <c r="C10" s="105">
        <f>+'[6]10ud'!C24</f>
        <v>101.18818240205523</v>
      </c>
      <c r="D10" s="12">
        <f>+'[6]10ud'!D24</f>
        <v>342</v>
      </c>
      <c r="E10" s="81">
        <f>+'[6]10ud'!E24</f>
        <v>10.853697238971755</v>
      </c>
      <c r="F10" s="105">
        <f>+'[6]10ud'!F24</f>
        <v>101.48367952522254</v>
      </c>
      <c r="G10" s="12">
        <f>+'[6]10ud'!G24</f>
        <v>332</v>
      </c>
      <c r="H10" s="81">
        <f>+'[6]10ud'!H24</f>
        <v>10.536337670580769</v>
      </c>
      <c r="I10" s="105">
        <f>+'[6]10ud'!I24</f>
        <v>94.586894586894587</v>
      </c>
      <c r="J10" s="12">
        <f>+'[6]10ud'!J24</f>
        <v>650</v>
      </c>
      <c r="K10" s="81">
        <f>+'[6]10ud'!K24</f>
        <v>20.628371945414152</v>
      </c>
      <c r="L10" s="81">
        <f>+'[6]10ud'!L24</f>
        <v>97.014925373134332</v>
      </c>
      <c r="M10" s="12">
        <f>+'[6]10ud'!M24</f>
        <v>732</v>
      </c>
      <c r="N10" s="81">
        <f>+'[6]10ud'!N24</f>
        <v>23.230720406220247</v>
      </c>
      <c r="O10" s="105">
        <f>+'[6]10ud'!O24</f>
        <v>113.13755795981453</v>
      </c>
      <c r="P10" s="12">
        <f>+'[6]10ud'!P24</f>
        <v>282</v>
      </c>
      <c r="Q10" s="81">
        <f>+'[6]10ud'!Q24</f>
        <v>8.9495398286258325</v>
      </c>
      <c r="R10" s="105">
        <f>+'[6]10ud'!R24</f>
        <v>117.99163179916319</v>
      </c>
      <c r="S10" s="12">
        <f>+'[6]10ud'!S24</f>
        <v>477</v>
      </c>
      <c r="T10" s="81">
        <f>+'[6]10ud'!T24</f>
        <v>15.138051412250078</v>
      </c>
      <c r="U10" s="105">
        <f>+'[6]10ud'!U24</f>
        <v>95.783132530120483</v>
      </c>
      <c r="V10" s="12">
        <f>+'[6]10ud'!V24</f>
        <v>336</v>
      </c>
      <c r="W10" s="81">
        <f>+'[6]10ud'!W24</f>
        <v>10.663281497937163</v>
      </c>
      <c r="X10" s="81">
        <f>+'[6]10ud'!X24</f>
        <v>90.322580645161281</v>
      </c>
    </row>
    <row r="11" spans="1:25" ht="15" customHeight="1" x14ac:dyDescent="0.2">
      <c r="A11" s="18" t="s">
        <v>26</v>
      </c>
      <c r="B11" s="12">
        <f>+'[6]10ud'!B31</f>
        <v>13145</v>
      </c>
      <c r="C11" s="105">
        <f>+'[6]10ud'!C31</f>
        <v>96.89665339820138</v>
      </c>
      <c r="D11" s="12">
        <f>+'[6]10ud'!D31</f>
        <v>1073</v>
      </c>
      <c r="E11" s="81">
        <f>+'[6]10ud'!E31</f>
        <v>8.1627995435526817</v>
      </c>
      <c r="F11" s="105">
        <f>+'[6]10ud'!F31</f>
        <v>103.3718689788054</v>
      </c>
      <c r="G11" s="12">
        <f>+'[6]10ud'!G31</f>
        <v>1477</v>
      </c>
      <c r="H11" s="81">
        <f>+'[6]10ud'!H31</f>
        <v>11.236211487257512</v>
      </c>
      <c r="I11" s="105">
        <f>+'[6]10ud'!I31</f>
        <v>100.13559322033898</v>
      </c>
      <c r="J11" s="12">
        <f>+'[6]10ud'!J31</f>
        <v>3020</v>
      </c>
      <c r="K11" s="81">
        <f>+'[6]10ud'!K31</f>
        <v>22.97451502472423</v>
      </c>
      <c r="L11" s="81">
        <f>+'[6]10ud'!L31</f>
        <v>97.168597168597174</v>
      </c>
      <c r="M11" s="12">
        <f>+'[6]10ud'!M31</f>
        <v>3127</v>
      </c>
      <c r="N11" s="81">
        <f>+'[6]10ud'!N31</f>
        <v>23.78851274248764</v>
      </c>
      <c r="O11" s="105">
        <f>+'[6]10ud'!O31</f>
        <v>97.293092719352842</v>
      </c>
      <c r="P11" s="12">
        <f>+'[6]10ud'!P31</f>
        <v>1209</v>
      </c>
      <c r="Q11" s="81">
        <f>+'[6]10ud'!Q31</f>
        <v>9.1974134651958916</v>
      </c>
      <c r="R11" s="105">
        <f>+'[6]10ud'!R31</f>
        <v>95.952380952380949</v>
      </c>
      <c r="S11" s="12">
        <f>+'[6]10ud'!S31</f>
        <v>1694</v>
      </c>
      <c r="T11" s="81">
        <f>+'[6]10ud'!T31</f>
        <v>12.887029288702928</v>
      </c>
      <c r="U11" s="105">
        <f>+'[6]10ud'!U31</f>
        <v>96.469248291571745</v>
      </c>
      <c r="V11" s="12">
        <f>+'[6]10ud'!V31</f>
        <v>1545</v>
      </c>
      <c r="W11" s="81">
        <f>+'[6]10ud'!W31</f>
        <v>11.753518448079117</v>
      </c>
      <c r="X11" s="81">
        <f>+'[6]10ud'!X31</f>
        <v>90.087463556851304</v>
      </c>
    </row>
    <row r="12" spans="1:25" ht="15" customHeight="1" x14ac:dyDescent="0.2">
      <c r="A12" s="18" t="s">
        <v>27</v>
      </c>
      <c r="B12" s="12">
        <f>+'[6]10ud'!B42</f>
        <v>6578</v>
      </c>
      <c r="C12" s="105">
        <f>+'[6]10ud'!C42</f>
        <v>100.73506891271056</v>
      </c>
      <c r="D12" s="12">
        <f>+'[6]10ud'!D42</f>
        <v>735</v>
      </c>
      <c r="E12" s="81">
        <f>+'[6]10ud'!E42</f>
        <v>11.173608999695956</v>
      </c>
      <c r="F12" s="105">
        <f>+'[6]10ud'!F42</f>
        <v>100.40983606557377</v>
      </c>
      <c r="G12" s="12">
        <f>+'[6]10ud'!G42</f>
        <v>731</v>
      </c>
      <c r="H12" s="81">
        <f>+'[6]10ud'!H42</f>
        <v>11.112800243235025</v>
      </c>
      <c r="I12" s="105">
        <f>+'[6]10ud'!I42</f>
        <v>105.94202898550724</v>
      </c>
      <c r="J12" s="12">
        <f>+'[6]10ud'!J42</f>
        <v>1387</v>
      </c>
      <c r="K12" s="81">
        <f>+'[6]10ud'!K42</f>
        <v>21.085436302827606</v>
      </c>
      <c r="L12" s="81">
        <f>+'[6]10ud'!L42</f>
        <v>110.69433359936154</v>
      </c>
      <c r="M12" s="12">
        <f>+'[6]10ud'!M42</f>
        <v>1462</v>
      </c>
      <c r="N12" s="81">
        <f>+'[6]10ud'!N42</f>
        <v>22.22560048647005</v>
      </c>
      <c r="O12" s="105">
        <f>+'[6]10ud'!O42</f>
        <v>107.89667896678966</v>
      </c>
      <c r="P12" s="12">
        <f>+'[6]10ud'!P42</f>
        <v>658</v>
      </c>
      <c r="Q12" s="81">
        <f>+'[6]10ud'!Q42</f>
        <v>10.003040437823046</v>
      </c>
      <c r="R12" s="105">
        <f>+'[6]10ud'!R42</f>
        <v>98.355754857997013</v>
      </c>
      <c r="S12" s="12">
        <f>+'[6]10ud'!S42</f>
        <v>887</v>
      </c>
      <c r="T12" s="81">
        <f>+'[6]10ud'!T42</f>
        <v>13.484341745211312</v>
      </c>
      <c r="U12" s="105">
        <f>+'[6]10ud'!U42</f>
        <v>89.777327935222672</v>
      </c>
      <c r="V12" s="12">
        <f>+'[6]10ud'!V42</f>
        <v>718</v>
      </c>
      <c r="W12" s="81">
        <f>+'[6]10ud'!W42</f>
        <v>10.915171784737002</v>
      </c>
      <c r="X12" s="81">
        <f>+'[6]10ud'!X42</f>
        <v>85.172004744958485</v>
      </c>
    </row>
    <row r="13" spans="1:25" ht="15" customHeight="1" x14ac:dyDescent="0.2">
      <c r="A13" s="18" t="s">
        <v>28</v>
      </c>
      <c r="B13" s="12">
        <f>+'[6]10ud'!B49</f>
        <v>3170</v>
      </c>
      <c r="C13" s="105">
        <f>+'[6]10ud'!C49</f>
        <v>97.628580227902688</v>
      </c>
      <c r="D13" s="12">
        <f>+'[6]10ud'!D49</f>
        <v>491</v>
      </c>
      <c r="E13" s="81">
        <f>+'[6]10ud'!E49</f>
        <v>15.488958990536277</v>
      </c>
      <c r="F13" s="105">
        <f>+'[6]10ud'!F49</f>
        <v>113.65740740740742</v>
      </c>
      <c r="G13" s="12">
        <f>+'[6]10ud'!G49</f>
        <v>317</v>
      </c>
      <c r="H13" s="81">
        <f>+'[6]10ud'!H49</f>
        <v>10</v>
      </c>
      <c r="I13" s="105">
        <f>+'[6]10ud'!I49</f>
        <v>104.2763157894737</v>
      </c>
      <c r="J13" s="12">
        <f>+'[6]10ud'!J49</f>
        <v>565</v>
      </c>
      <c r="K13" s="81">
        <f>+'[6]10ud'!K49</f>
        <v>17.823343848580443</v>
      </c>
      <c r="L13" s="81">
        <f>+'[6]10ud'!L49</f>
        <v>94.9579831932773</v>
      </c>
      <c r="M13" s="12">
        <f>+'[6]10ud'!M49</f>
        <v>620</v>
      </c>
      <c r="N13" s="81">
        <f>+'[6]10ud'!N49</f>
        <v>19.558359621451103</v>
      </c>
      <c r="O13" s="105">
        <f>+'[6]10ud'!O49</f>
        <v>96.723868954758188</v>
      </c>
      <c r="P13" s="12">
        <f>+'[6]10ud'!P49</f>
        <v>358</v>
      </c>
      <c r="Q13" s="81">
        <f>+'[6]10ud'!Q49</f>
        <v>11.293375394321767</v>
      </c>
      <c r="R13" s="105">
        <f>+'[6]10ud'!R49</f>
        <v>94.459102902374667</v>
      </c>
      <c r="S13" s="12">
        <f>+'[6]10ud'!S49</f>
        <v>456</v>
      </c>
      <c r="T13" s="81">
        <f>+'[6]10ud'!T49</f>
        <v>14.384858044164037</v>
      </c>
      <c r="U13" s="105">
        <f>+'[6]10ud'!U49</f>
        <v>96.815286624203821</v>
      </c>
      <c r="V13" s="12">
        <f>+'[6]10ud'!V49</f>
        <v>363</v>
      </c>
      <c r="W13" s="81">
        <f>+'[6]10ud'!W49</f>
        <v>11.451104100946372</v>
      </c>
      <c r="X13" s="81">
        <f>+'[6]10ud'!X49</f>
        <v>85.411764705882348</v>
      </c>
    </row>
    <row r="14" spans="1:25" ht="15" customHeight="1" x14ac:dyDescent="0.2">
      <c r="A14" s="18" t="s">
        <v>29</v>
      </c>
      <c r="B14" s="12">
        <f>+'[6]10ud'!B55</f>
        <v>1585</v>
      </c>
      <c r="C14" s="105">
        <f>+'[6]10ud'!C55</f>
        <v>95.944309927360777</v>
      </c>
      <c r="D14" s="12">
        <f>+'[6]10ud'!D55</f>
        <v>131</v>
      </c>
      <c r="E14" s="81">
        <f>+'[6]10ud'!E55</f>
        <v>8.2649842271293377</v>
      </c>
      <c r="F14" s="105">
        <f>+'[6]10ud'!F55</f>
        <v>81.875</v>
      </c>
      <c r="G14" s="12">
        <f>+'[6]10ud'!G55</f>
        <v>145</v>
      </c>
      <c r="H14" s="81">
        <f>+'[6]10ud'!H55</f>
        <v>9.1482649842271293</v>
      </c>
      <c r="I14" s="105">
        <f>+'[6]10ud'!I55</f>
        <v>86.82634730538922</v>
      </c>
      <c r="J14" s="12">
        <f>+'[6]10ud'!J55</f>
        <v>310</v>
      </c>
      <c r="K14" s="81">
        <f>+'[6]10ud'!K55</f>
        <v>19.558359621451103</v>
      </c>
      <c r="L14" s="81">
        <f>+'[6]10ud'!L55</f>
        <v>100.64935064935065</v>
      </c>
      <c r="M14" s="12">
        <f>+'[6]10ud'!M55</f>
        <v>379</v>
      </c>
      <c r="N14" s="81">
        <f>+'[6]10ud'!N55</f>
        <v>23.911671924290221</v>
      </c>
      <c r="O14" s="105">
        <f>+'[6]10ud'!O55</f>
        <v>103.83561643835617</v>
      </c>
      <c r="P14" s="12">
        <f>+'[6]10ud'!P55</f>
        <v>145</v>
      </c>
      <c r="Q14" s="81">
        <f>+'[6]10ud'!Q55</f>
        <v>9.1482649842271293</v>
      </c>
      <c r="R14" s="105">
        <f>+'[6]10ud'!R55</f>
        <v>91.19496855345912</v>
      </c>
      <c r="S14" s="12">
        <f>+'[6]10ud'!S55</f>
        <v>269</v>
      </c>
      <c r="T14" s="81">
        <f>+'[6]10ud'!T55</f>
        <v>16.971608832807572</v>
      </c>
      <c r="U14" s="105">
        <f>+'[6]10ud'!U55</f>
        <v>107.17131474103584</v>
      </c>
      <c r="V14" s="12">
        <f>+'[6]10ud'!V55</f>
        <v>206</v>
      </c>
      <c r="W14" s="81">
        <f>+'[6]10ud'!W55</f>
        <v>12.996845425867509</v>
      </c>
      <c r="X14" s="81">
        <f>+'[6]10ud'!X55</f>
        <v>85.123966942148769</v>
      </c>
    </row>
    <row r="15" spans="1:25" ht="15" customHeight="1" x14ac:dyDescent="0.2">
      <c r="A15" s="18" t="s">
        <v>30</v>
      </c>
      <c r="B15" s="12">
        <f>+'[6]10ud'!B61</f>
        <v>2599</v>
      </c>
      <c r="C15" s="105">
        <f>+'[6]10ud'!C61</f>
        <v>96.509468993687335</v>
      </c>
      <c r="D15" s="12">
        <f>+'[6]10ud'!D61</f>
        <v>377</v>
      </c>
      <c r="E15" s="81">
        <f>+'[6]10ud'!E61</f>
        <v>14.505579068872642</v>
      </c>
      <c r="F15" s="105">
        <f>+'[6]10ud'!F61</f>
        <v>96.915167095115677</v>
      </c>
      <c r="G15" s="12">
        <f>+'[6]10ud'!G61</f>
        <v>288</v>
      </c>
      <c r="H15" s="81">
        <f>+'[6]10ud'!H61</f>
        <v>11.081185071181224</v>
      </c>
      <c r="I15" s="105">
        <f>+'[6]10ud'!I61</f>
        <v>98.630136986301366</v>
      </c>
      <c r="J15" s="12">
        <f>+'[6]10ud'!J61</f>
        <v>552</v>
      </c>
      <c r="K15" s="81">
        <f>+'[6]10ud'!K61</f>
        <v>21.238938053097346</v>
      </c>
      <c r="L15" s="81">
        <f>+'[6]10ud'!L61</f>
        <v>96.84210526315789</v>
      </c>
      <c r="M15" s="12">
        <f>+'[6]10ud'!M61</f>
        <v>571</v>
      </c>
      <c r="N15" s="81">
        <f>+'[6]10ud'!N61</f>
        <v>21.969988457098886</v>
      </c>
      <c r="O15" s="105">
        <f>+'[6]10ud'!O61</f>
        <v>95.805369127516784</v>
      </c>
      <c r="P15" s="12">
        <f>+'[6]10ud'!P61</f>
        <v>221</v>
      </c>
      <c r="Q15" s="81">
        <f>+'[6]10ud'!Q61</f>
        <v>8.5032704886494805</v>
      </c>
      <c r="R15" s="105">
        <f>+'[6]10ud'!R61</f>
        <v>105.74162679425838</v>
      </c>
      <c r="S15" s="12">
        <f>+'[6]10ud'!S61</f>
        <v>354</v>
      </c>
      <c r="T15" s="81">
        <f>+'[6]10ud'!T61</f>
        <v>13.620623316660255</v>
      </c>
      <c r="U15" s="105">
        <f>+'[6]10ud'!U61</f>
        <v>88.5</v>
      </c>
      <c r="V15" s="12">
        <f>+'[6]10ud'!V61</f>
        <v>236</v>
      </c>
      <c r="W15" s="81">
        <f>+'[6]10ud'!W61</f>
        <v>9.0804155444401697</v>
      </c>
      <c r="X15" s="81">
        <f>+'[6]10ud'!X61</f>
        <v>99.578059071729967</v>
      </c>
    </row>
    <row r="16" spans="1:25" ht="15" customHeight="1" x14ac:dyDescent="0.2">
      <c r="A16" s="18" t="s">
        <v>31</v>
      </c>
      <c r="B16" s="12">
        <f>+'[6]10ud'!B67</f>
        <v>1937</v>
      </c>
      <c r="C16" s="105">
        <f>+'[6]10ud'!C67</f>
        <v>104.47680690399137</v>
      </c>
      <c r="D16" s="12">
        <f>+'[6]10ud'!D67</f>
        <v>258</v>
      </c>
      <c r="E16" s="81">
        <f>+'[6]10ud'!E67</f>
        <v>13.319566339700566</v>
      </c>
      <c r="F16" s="105">
        <f>+'[6]10ud'!F67</f>
        <v>116.21621621621621</v>
      </c>
      <c r="G16" s="12">
        <f>+'[6]10ud'!G67</f>
        <v>191</v>
      </c>
      <c r="H16" s="81">
        <f>+'[6]10ud'!H67</f>
        <v>9.8606091894682493</v>
      </c>
      <c r="I16" s="105">
        <f>+'[6]10ud'!I67</f>
        <v>117.90123456790123</v>
      </c>
      <c r="J16" s="12">
        <f>+'[6]10ud'!J67</f>
        <v>353</v>
      </c>
      <c r="K16" s="81">
        <f>+'[6]10ud'!K67</f>
        <v>18.224057821373258</v>
      </c>
      <c r="L16" s="81">
        <f>+'[6]10ud'!L67</f>
        <v>106.32530120481927</v>
      </c>
      <c r="M16" s="12">
        <f>+'[6]10ud'!M67</f>
        <v>404</v>
      </c>
      <c r="N16" s="81">
        <f>+'[6]10ud'!N67</f>
        <v>20.856995353639647</v>
      </c>
      <c r="O16" s="105">
        <f>+'[6]10ud'!O67</f>
        <v>110.68493150684931</v>
      </c>
      <c r="P16" s="12">
        <f>+'[6]10ud'!P67</f>
        <v>201</v>
      </c>
      <c r="Q16" s="81">
        <f>+'[6]10ud'!Q67</f>
        <v>10.376871450696953</v>
      </c>
      <c r="R16" s="105">
        <f>+'[6]10ud'!R67</f>
        <v>99.01477832512316</v>
      </c>
      <c r="S16" s="12">
        <f>+'[6]10ud'!S67</f>
        <v>322</v>
      </c>
      <c r="T16" s="81">
        <f>+'[6]10ud'!T67</f>
        <v>16.623644811564276</v>
      </c>
      <c r="U16" s="105">
        <f>+'[6]10ud'!U67</f>
        <v>91.218130311614729</v>
      </c>
      <c r="V16" s="12">
        <f>+'[6]10ud'!V67</f>
        <v>208</v>
      </c>
      <c r="W16" s="81">
        <f>+'[6]10ud'!W67</f>
        <v>10.738255033557047</v>
      </c>
      <c r="X16" s="81">
        <f>+'[6]10ud'!X67</f>
        <v>95.852534562211972</v>
      </c>
    </row>
    <row r="17" spans="1:24" ht="15" customHeight="1" x14ac:dyDescent="0.2">
      <c r="A17" s="18" t="s">
        <v>32</v>
      </c>
      <c r="B17" s="12">
        <f>+'[6]10ud'!B71</f>
        <v>2061</v>
      </c>
      <c r="C17" s="105">
        <f>+'[6]10ud'!C71</f>
        <v>93.852459016393439</v>
      </c>
      <c r="D17" s="12">
        <f>+'[6]10ud'!D71</f>
        <v>273</v>
      </c>
      <c r="E17" s="81">
        <f>+'[6]10ud'!E71</f>
        <v>13.245997088791849</v>
      </c>
      <c r="F17" s="105">
        <f>+'[6]10ud'!F71</f>
        <v>99.635036496350367</v>
      </c>
      <c r="G17" s="12">
        <f>+'[6]10ud'!G71</f>
        <v>195</v>
      </c>
      <c r="H17" s="81">
        <f>+'[6]10ud'!H71</f>
        <v>9.4614264919941782</v>
      </c>
      <c r="I17" s="105">
        <f>+'[6]10ud'!I71</f>
        <v>108.93854748603351</v>
      </c>
      <c r="J17" s="12">
        <f>+'[6]10ud'!J71</f>
        <v>374</v>
      </c>
      <c r="K17" s="81">
        <f>+'[6]10ud'!K71</f>
        <v>18.146530810286269</v>
      </c>
      <c r="L17" s="81">
        <f>+'[6]10ud'!L71</f>
        <v>88</v>
      </c>
      <c r="M17" s="12">
        <f>+'[6]10ud'!M71</f>
        <v>431</v>
      </c>
      <c r="N17" s="81">
        <f>+'[6]10ud'!N71</f>
        <v>20.912178554099953</v>
      </c>
      <c r="O17" s="105">
        <f>+'[6]10ud'!O71</f>
        <v>100.93676814988291</v>
      </c>
      <c r="P17" s="12">
        <f>+'[6]10ud'!P71</f>
        <v>209</v>
      </c>
      <c r="Q17" s="81">
        <f>+'[6]10ud'!Q71</f>
        <v>10.140708393983504</v>
      </c>
      <c r="R17" s="105">
        <f>+'[6]10ud'!R71</f>
        <v>87.083333333333329</v>
      </c>
      <c r="S17" s="12">
        <f>+'[6]10ud'!S71</f>
        <v>319</v>
      </c>
      <c r="T17" s="81">
        <f>+'[6]10ud'!T71</f>
        <v>15.477923338185349</v>
      </c>
      <c r="U17" s="105">
        <f>+'[6]10ud'!U71</f>
        <v>91.404011461318049</v>
      </c>
      <c r="V17" s="12">
        <f>+'[6]10ud'!V71</f>
        <v>260</v>
      </c>
      <c r="W17" s="81">
        <f>+'[6]10ud'!W71</f>
        <v>12.615235322658904</v>
      </c>
      <c r="X17" s="81">
        <f>+'[6]10ud'!X71</f>
        <v>86.092715231788077</v>
      </c>
    </row>
    <row r="18" spans="1:24" ht="15" customHeight="1" x14ac:dyDescent="0.2">
      <c r="A18" s="18" t="s">
        <v>33</v>
      </c>
      <c r="B18" s="12">
        <f>+'[6]10ud'!B76</f>
        <v>1341</v>
      </c>
      <c r="C18" s="105">
        <f>+'[6]10ud'!C76</f>
        <v>88.107752956636006</v>
      </c>
      <c r="D18" s="12">
        <f>+'[6]10ud'!D76</f>
        <v>149</v>
      </c>
      <c r="E18" s="81">
        <f>+'[6]10ud'!E76</f>
        <v>11.111111111111111</v>
      </c>
      <c r="F18" s="105">
        <f>+'[6]10ud'!F76</f>
        <v>88.69047619047619</v>
      </c>
      <c r="G18" s="12">
        <f>+'[6]10ud'!G76</f>
        <v>159</v>
      </c>
      <c r="H18" s="81">
        <f>+'[6]10ud'!H76</f>
        <v>11.856823266219239</v>
      </c>
      <c r="I18" s="105">
        <f>+'[6]10ud'!I76</f>
        <v>90.857142857142861</v>
      </c>
      <c r="J18" s="12">
        <f>+'[6]10ud'!J76</f>
        <v>314</v>
      </c>
      <c r="K18" s="81">
        <f>+'[6]10ud'!K76</f>
        <v>23.415361670395228</v>
      </c>
      <c r="L18" s="81">
        <f>+'[6]10ud'!L76</f>
        <v>100.64102564102564</v>
      </c>
      <c r="M18" s="12">
        <f>+'[6]10ud'!M76</f>
        <v>303</v>
      </c>
      <c r="N18" s="81">
        <f>+'[6]10ud'!N76</f>
        <v>22.595078299776286</v>
      </c>
      <c r="O18" s="105">
        <f>+'[6]10ud'!O76</f>
        <v>89.380530973451329</v>
      </c>
      <c r="P18" s="12">
        <f>+'[6]10ud'!P76</f>
        <v>110</v>
      </c>
      <c r="Q18" s="81">
        <f>+'[6]10ud'!Q76</f>
        <v>8.202833706189411</v>
      </c>
      <c r="R18" s="105">
        <f>+'[6]10ud'!R76</f>
        <v>74.324324324324323</v>
      </c>
      <c r="S18" s="12">
        <f>+'[6]10ud'!S76</f>
        <v>173</v>
      </c>
      <c r="T18" s="81">
        <f>+'[6]10ud'!T76</f>
        <v>12.900820283370617</v>
      </c>
      <c r="U18" s="105">
        <f>+'[6]10ud'!U76</f>
        <v>83.173076923076934</v>
      </c>
      <c r="V18" s="12">
        <f>+'[6]10ud'!V76</f>
        <v>133</v>
      </c>
      <c r="W18" s="81">
        <f>+'[6]10ud'!W76</f>
        <v>9.9179716629381058</v>
      </c>
      <c r="X18" s="81">
        <f>+'[6]10ud'!X76</f>
        <v>77.325581395348848</v>
      </c>
    </row>
    <row r="19" spans="1:24" ht="15" customHeight="1" x14ac:dyDescent="0.2">
      <c r="A19" s="25" t="s">
        <v>34</v>
      </c>
      <c r="B19" s="26">
        <f>+'[6]10ud'!B82</f>
        <v>2779</v>
      </c>
      <c r="C19" s="106">
        <f>+'[6]10ud'!C82</f>
        <v>91.264367816091948</v>
      </c>
      <c r="D19" s="26">
        <f>+'[6]10ud'!D82</f>
        <v>340</v>
      </c>
      <c r="E19" s="83">
        <f>+'[6]10ud'!E82</f>
        <v>12.234616768621805</v>
      </c>
      <c r="F19" s="106">
        <f>+'[6]10ud'!F82</f>
        <v>97.142857142857139</v>
      </c>
      <c r="G19" s="26">
        <f>+'[6]10ud'!G82</f>
        <v>298</v>
      </c>
      <c r="H19" s="83">
        <f>+'[6]10ud'!H82</f>
        <v>10.723281756027347</v>
      </c>
      <c r="I19" s="106">
        <f>+'[6]10ud'!I82</f>
        <v>100</v>
      </c>
      <c r="J19" s="26">
        <f>+'[6]10ud'!J82</f>
        <v>507</v>
      </c>
      <c r="K19" s="83">
        <f>+'[6]10ud'!K82</f>
        <v>18.243972652033104</v>
      </c>
      <c r="L19" s="83">
        <f>+'[6]10ud'!L82</f>
        <v>93.027522935779814</v>
      </c>
      <c r="M19" s="26">
        <f>+'[6]10ud'!M82</f>
        <v>603</v>
      </c>
      <c r="N19" s="83">
        <f>+'[6]10ud'!N82</f>
        <v>21.698452680820441</v>
      </c>
      <c r="O19" s="106">
        <f>+'[6]10ud'!O82</f>
        <v>100.16611295681064</v>
      </c>
      <c r="P19" s="26">
        <f>+'[6]10ud'!P82</f>
        <v>264</v>
      </c>
      <c r="Q19" s="83">
        <f>+'[6]10ud'!Q82</f>
        <v>9.4998200791651684</v>
      </c>
      <c r="R19" s="106">
        <f>+'[6]10ud'!R82</f>
        <v>93.95017793594306</v>
      </c>
      <c r="S19" s="26">
        <f>+'[6]10ud'!S82</f>
        <v>430</v>
      </c>
      <c r="T19" s="83">
        <f>+'[6]10ud'!T82</f>
        <v>15.473191795609932</v>
      </c>
      <c r="U19" s="106">
        <f>+'[6]10ud'!U82</f>
        <v>77.338129496402871</v>
      </c>
      <c r="V19" s="26">
        <f>+'[6]10ud'!V82</f>
        <v>337</v>
      </c>
      <c r="W19" s="83">
        <f>+'[6]10ud'!W82</f>
        <v>12.126664267722202</v>
      </c>
      <c r="X19" s="83">
        <f>+'[6]10ud'!X82</f>
        <v>81.598062953995154</v>
      </c>
    </row>
    <row r="21" spans="1:24" ht="15" customHeight="1" x14ac:dyDescent="0.2">
      <c r="A21" s="68" t="s">
        <v>147</v>
      </c>
    </row>
  </sheetData>
  <mergeCells count="8">
    <mergeCell ref="S3:U3"/>
    <mergeCell ref="V3:X3"/>
    <mergeCell ref="B3:C3"/>
    <mergeCell ref="D3:F3"/>
    <mergeCell ref="G3:I3"/>
    <mergeCell ref="J3:L3"/>
    <mergeCell ref="M3:O3"/>
    <mergeCell ref="P3:R3"/>
  </mergeCells>
  <hyperlinks>
    <hyperlink ref="A21" location="Kazalo!A1" display="nazaj na kazalo" xr:uid="{00000000-0004-0000-1800-000000000000}"/>
  </hyperlinks>
  <pageMargins left="0.23622047244094491" right="0.23622047244094491" top="0.98425196850393704" bottom="0.98425196850393704" header="0" footer="0"/>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26"/>
  <sheetViews>
    <sheetView showGridLines="0" tabSelected="1" workbookViewId="0">
      <selection activeCell="F20" sqref="F20"/>
    </sheetView>
  </sheetViews>
  <sheetFormatPr defaultColWidth="9.140625" defaultRowHeight="15" customHeight="1" x14ac:dyDescent="0.2"/>
  <cols>
    <col min="1" max="1" width="19.28515625" style="6" customWidth="1"/>
    <col min="2" max="2" width="6.5703125" style="6" bestFit="1" customWidth="1"/>
    <col min="3" max="3" width="5.5703125" style="6" bestFit="1" customWidth="1"/>
    <col min="4" max="19" width="5.5703125" style="6" customWidth="1"/>
    <col min="20" max="20" width="4.28515625" style="6" customWidth="1"/>
    <col min="21" max="22" width="5.5703125" style="6" customWidth="1"/>
    <col min="23" max="23" width="4.7109375" style="6" customWidth="1"/>
    <col min="24" max="24" width="5.140625" style="6" customWidth="1"/>
    <col min="25" max="25" width="6.7109375" style="6" customWidth="1"/>
    <col min="26" max="16384" width="9.140625" style="6"/>
  </cols>
  <sheetData>
    <row r="1" spans="1:26" ht="15" customHeight="1" x14ac:dyDescent="0.2">
      <c r="A1" s="9" t="s">
        <v>178</v>
      </c>
      <c r="B1" s="1"/>
      <c r="C1" s="1"/>
      <c r="D1" s="1"/>
      <c r="E1" s="1"/>
      <c r="F1" s="1"/>
      <c r="G1" s="1"/>
      <c r="H1" s="1"/>
      <c r="I1" s="1"/>
      <c r="J1" s="1"/>
      <c r="K1" s="1"/>
      <c r="L1" s="1"/>
    </row>
    <row r="2" spans="1:26" ht="15" customHeight="1" x14ac:dyDescent="0.2">
      <c r="A2" s="1"/>
      <c r="B2" s="1"/>
      <c r="C2" s="1"/>
      <c r="D2" s="1"/>
      <c r="E2" s="1"/>
      <c r="F2" s="1"/>
      <c r="G2" s="1"/>
      <c r="H2" s="1"/>
      <c r="I2" s="1"/>
      <c r="J2" s="1"/>
      <c r="K2" s="1"/>
      <c r="L2" s="1"/>
    </row>
    <row r="3" spans="1:26" ht="15" customHeight="1" x14ac:dyDescent="0.2">
      <c r="A3" s="159"/>
      <c r="B3" s="312" t="s">
        <v>0</v>
      </c>
      <c r="C3" s="314"/>
      <c r="D3" s="312" t="s">
        <v>83</v>
      </c>
      <c r="E3" s="313"/>
      <c r="F3" s="313"/>
      <c r="G3" s="312" t="s">
        <v>84</v>
      </c>
      <c r="H3" s="313"/>
      <c r="I3" s="314"/>
      <c r="J3" s="313" t="s">
        <v>85</v>
      </c>
      <c r="K3" s="313"/>
      <c r="L3" s="313"/>
      <c r="M3" s="312" t="s">
        <v>86</v>
      </c>
      <c r="N3" s="313"/>
      <c r="O3" s="314"/>
      <c r="P3" s="312" t="s">
        <v>150</v>
      </c>
      <c r="Q3" s="313"/>
      <c r="R3" s="313"/>
      <c r="S3" s="312" t="s">
        <v>87</v>
      </c>
      <c r="T3" s="313"/>
      <c r="U3" s="314"/>
      <c r="V3" s="313" t="s">
        <v>88</v>
      </c>
      <c r="W3" s="313"/>
      <c r="X3" s="313"/>
    </row>
    <row r="4" spans="1:26" ht="15" customHeight="1" x14ac:dyDescent="0.2">
      <c r="A4" s="160" t="s">
        <v>89</v>
      </c>
      <c r="B4" s="259"/>
      <c r="C4" s="145" t="str">
        <f>Obdobja!B11</f>
        <v>XII 24</v>
      </c>
      <c r="D4" s="259"/>
      <c r="E4" s="260"/>
      <c r="F4" s="145" t="str">
        <f>Obdobja!B11</f>
        <v>XII 24</v>
      </c>
      <c r="G4" s="259"/>
      <c r="H4" s="260"/>
      <c r="I4" s="145" t="str">
        <f>Obdobja!B11</f>
        <v>XII 24</v>
      </c>
      <c r="J4" s="259"/>
      <c r="K4" s="260"/>
      <c r="L4" s="141" t="str">
        <f>Obdobja!B11</f>
        <v>XII 24</v>
      </c>
      <c r="M4" s="259"/>
      <c r="N4" s="260"/>
      <c r="O4" s="145" t="str">
        <f>Obdobja!B11</f>
        <v>XII 24</v>
      </c>
      <c r="P4" s="259"/>
      <c r="Q4" s="260"/>
      <c r="R4" s="145" t="str">
        <f>Obdobja!B11</f>
        <v>XII 24</v>
      </c>
      <c r="S4" s="259"/>
      <c r="T4" s="260"/>
      <c r="U4" s="145" t="str">
        <f>Obdobja!B11</f>
        <v>XII 24</v>
      </c>
      <c r="V4" s="259"/>
      <c r="W4" s="260"/>
      <c r="X4" s="141" t="str">
        <f>Obdobja!B11</f>
        <v>XII 24</v>
      </c>
    </row>
    <row r="5" spans="1:26" ht="15" customHeight="1" x14ac:dyDescent="0.2">
      <c r="A5" s="161" t="s">
        <v>60</v>
      </c>
      <c r="B5" s="165" t="str">
        <f>Obdobja!B11</f>
        <v>XII 24</v>
      </c>
      <c r="C5" s="167" t="str">
        <f>Obdobja!C11</f>
        <v>XII 23</v>
      </c>
      <c r="D5" s="165" t="str">
        <f>Obdobja!B11</f>
        <v>XII 24</v>
      </c>
      <c r="E5" s="166" t="s">
        <v>73</v>
      </c>
      <c r="F5" s="167" t="str">
        <f>Obdobja!C11</f>
        <v>XII 23</v>
      </c>
      <c r="G5" s="165" t="str">
        <f>Obdobja!B11</f>
        <v>XII 24</v>
      </c>
      <c r="H5" s="166" t="s">
        <v>73</v>
      </c>
      <c r="I5" s="167" t="str">
        <f>Obdobja!C11</f>
        <v>XII 23</v>
      </c>
      <c r="J5" s="165" t="str">
        <f>Obdobja!B11</f>
        <v>XII 24</v>
      </c>
      <c r="K5" s="166" t="s">
        <v>73</v>
      </c>
      <c r="L5" s="166" t="str">
        <f>Obdobja!C11</f>
        <v>XII 23</v>
      </c>
      <c r="M5" s="165" t="str">
        <f>Obdobja!B11</f>
        <v>XII 24</v>
      </c>
      <c r="N5" s="166" t="s">
        <v>73</v>
      </c>
      <c r="O5" s="167" t="str">
        <f>Obdobja!C11</f>
        <v>XII 23</v>
      </c>
      <c r="P5" s="165" t="str">
        <f>Obdobja!B11</f>
        <v>XII 24</v>
      </c>
      <c r="Q5" s="166" t="s">
        <v>73</v>
      </c>
      <c r="R5" s="167" t="str">
        <f>Obdobja!C11</f>
        <v>XII 23</v>
      </c>
      <c r="S5" s="165" t="str">
        <f>Obdobja!B11</f>
        <v>XII 24</v>
      </c>
      <c r="T5" s="166" t="s">
        <v>73</v>
      </c>
      <c r="U5" s="167" t="str">
        <f>Obdobja!C11</f>
        <v>XII 23</v>
      </c>
      <c r="V5" s="165" t="str">
        <f>Obdobja!B11</f>
        <v>XII 24</v>
      </c>
      <c r="W5" s="166" t="s">
        <v>73</v>
      </c>
      <c r="X5" s="166" t="str">
        <f>Obdobja!C11</f>
        <v>XII 23</v>
      </c>
    </row>
    <row r="6" spans="1:26" ht="15" customHeight="1" x14ac:dyDescent="0.2">
      <c r="A6" s="21" t="s">
        <v>22</v>
      </c>
      <c r="B6" s="22">
        <f>+'[2]Stanje BO'!M4</f>
        <v>47038</v>
      </c>
      <c r="C6" s="103">
        <f>+B6/'[3]Stanje BO'!M4*100</f>
        <v>97.280416933799359</v>
      </c>
      <c r="D6" s="22">
        <f>+'[2]S 15-24'!M4</f>
        <v>5071</v>
      </c>
      <c r="E6" s="75">
        <f>+D6/B6*100</f>
        <v>10.780645435605257</v>
      </c>
      <c r="F6" s="103">
        <f>+D6/'[3]S 15-24'!M4*100</f>
        <v>102.8809089064719</v>
      </c>
      <c r="G6" s="22">
        <f>+'[2]S 25-29'!M4</f>
        <v>4933</v>
      </c>
      <c r="H6" s="75">
        <f>+G6/B6*100</f>
        <v>10.487265615034651</v>
      </c>
      <c r="I6" s="103">
        <f>+G6/'[3]S 25-29'!M4*100</f>
        <v>100.20312817387772</v>
      </c>
      <c r="J6" s="22">
        <f>+'[2]S 30-39'!M4</f>
        <v>9760</v>
      </c>
      <c r="K6" s="75">
        <f>+J6/$B6*100</f>
        <v>20.749181512819423</v>
      </c>
      <c r="L6" s="75">
        <f>+J6/'[3]S 30-39'!M4*100</f>
        <v>99.217241028768939</v>
      </c>
      <c r="M6" s="22">
        <f>+'[2]S 40-49'!M4</f>
        <v>10656</v>
      </c>
      <c r="N6" s="75">
        <f>+M6/$B6*100</f>
        <v>22.654024405799568</v>
      </c>
      <c r="O6" s="103">
        <f>+M6/'[3]S 40-49'!M4*100</f>
        <v>100.99516633494457</v>
      </c>
      <c r="P6" s="22">
        <f>+'[2]S 50-54'!M4</f>
        <v>4564</v>
      </c>
      <c r="Q6" s="75">
        <f>+P6/$B6*100</f>
        <v>9.7027934861176064</v>
      </c>
      <c r="R6" s="103">
        <f>+P6/'[3]S 50-54'!M4*100</f>
        <v>97.521367521367523</v>
      </c>
      <c r="S6" s="22">
        <f>+'[2]S 55-59'!M4</f>
        <v>6673</v>
      </c>
      <c r="T6" s="75">
        <f>+S6/$B6*100</f>
        <v>14.186402483098771</v>
      </c>
      <c r="U6" s="103">
        <f>+S6/'[3]S 55-59'!M4*100</f>
        <v>91.398438570058886</v>
      </c>
      <c r="V6" s="22">
        <f>+'[2]S 60+'!M4</f>
        <v>5381</v>
      </c>
      <c r="W6" s="75">
        <f>+V6/$B6*100</f>
        <v>11.439687061524726</v>
      </c>
      <c r="X6" s="75">
        <f>+V6/'[3]S 60+'!M4*100</f>
        <v>87.75277234181344</v>
      </c>
      <c r="Z6" s="7"/>
    </row>
    <row r="7" spans="1:26"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6" ht="15" customHeight="1" x14ac:dyDescent="0.2">
      <c r="A8" s="70" t="s">
        <v>35</v>
      </c>
      <c r="B8" s="71">
        <f>+'[2]Stanje BO'!M6</f>
        <v>27430</v>
      </c>
      <c r="C8" s="119">
        <f>+B8/'[3]Stanje BO'!M6*100</f>
        <v>96.984054025386286</v>
      </c>
      <c r="D8" s="71">
        <f>+'[2]S 15-24'!M6</f>
        <v>3427</v>
      </c>
      <c r="E8" s="79">
        <f t="shared" ref="E8:E16" si="0">+D8/B8*100</f>
        <v>12.493620123951878</v>
      </c>
      <c r="F8" s="119">
        <f>+D8/'[3]S 15-24'!M6*100</f>
        <v>103.78558449424591</v>
      </c>
      <c r="G8" s="71">
        <f>+'[2]S 25-29'!M6</f>
        <v>2910</v>
      </c>
      <c r="H8" s="79">
        <f t="shared" ref="H8:H16" si="1">+G8/B8*100</f>
        <v>10.60882245716369</v>
      </c>
      <c r="I8" s="119">
        <f>+G8/'[3]S 25-29'!M6*100</f>
        <v>101.890756302521</v>
      </c>
      <c r="J8" s="71">
        <f>+'[2]S 30-39'!M6</f>
        <v>5534</v>
      </c>
      <c r="K8" s="79">
        <f t="shared" ref="K8:K16" si="2">+J8/$B8*100</f>
        <v>20.174990885891358</v>
      </c>
      <c r="L8" s="79">
        <f>+J8/'[3]S 30-39'!M6*100</f>
        <v>101.11456239722274</v>
      </c>
      <c r="M8" s="71">
        <f>+'[2]S 40-49'!M6</f>
        <v>5875</v>
      </c>
      <c r="N8" s="79">
        <f t="shared" ref="N8:N16" si="3">+M8/$B8*100</f>
        <v>21.418155304411229</v>
      </c>
      <c r="O8" s="119">
        <f>+M8/'[3]S 40-49'!M6*100</f>
        <v>100.85836909871244</v>
      </c>
      <c r="P8" s="71">
        <f>+'[2]S 50-54'!M6</f>
        <v>2698</v>
      </c>
      <c r="Q8" s="79">
        <f t="shared" ref="Q8:Q16" si="4">+P8/$B8*100</f>
        <v>9.8359460444768487</v>
      </c>
      <c r="R8" s="119">
        <f>+P8/'[3]S 50-54'!M6*100</f>
        <v>96.322741877900754</v>
      </c>
      <c r="S8" s="71">
        <f>+'[2]S 55-59'!M6</f>
        <v>3959</v>
      </c>
      <c r="T8" s="79">
        <f t="shared" ref="T8:T16" si="5">+S8/$B8*100</f>
        <v>14.433102442581117</v>
      </c>
      <c r="U8" s="119">
        <f>+S8/'[3]S 55-59'!M6*100</f>
        <v>88.134461264470161</v>
      </c>
      <c r="V8" s="71">
        <f>+'[2]S 60+'!M6</f>
        <v>3027</v>
      </c>
      <c r="W8" s="79">
        <f t="shared" ref="W8:W16" si="6">+V8/$B8*100</f>
        <v>11.035362741523878</v>
      </c>
      <c r="X8" s="79">
        <f>+V8/'[3]S 60+'!M6*100</f>
        <v>85.653650254668932</v>
      </c>
    </row>
    <row r="9" spans="1:26" ht="15" customHeight="1" x14ac:dyDescent="0.2">
      <c r="A9" s="43" t="s">
        <v>41</v>
      </c>
      <c r="B9" s="12">
        <f>+'[2]Stanje BO'!M7</f>
        <v>3689</v>
      </c>
      <c r="C9" s="105">
        <f>+B9/'[3]Stanje BO'!M7*100</f>
        <v>99.621928166351609</v>
      </c>
      <c r="D9" s="12">
        <f>+'[2]S 15-24'!M7</f>
        <v>584</v>
      </c>
      <c r="E9" s="81">
        <f t="shared" si="0"/>
        <v>15.830848468419626</v>
      </c>
      <c r="F9" s="105">
        <f>+D9/'[3]S 15-24'!M7*100</f>
        <v>105.41516245487365</v>
      </c>
      <c r="G9" s="12">
        <f>+'[2]S 25-29'!M7</f>
        <v>444</v>
      </c>
      <c r="H9" s="81">
        <f t="shared" si="1"/>
        <v>12.035782054757387</v>
      </c>
      <c r="I9" s="105">
        <f>+G9/'[3]S 25-29'!M7*100</f>
        <v>103.49650349650349</v>
      </c>
      <c r="J9" s="12">
        <f>+'[2]S 30-39'!M7</f>
        <v>850</v>
      </c>
      <c r="K9" s="81">
        <f t="shared" si="2"/>
        <v>23.041474654377879</v>
      </c>
      <c r="L9" s="81">
        <f>+J9/'[3]S 30-39'!M7*100</f>
        <v>96.262740656851648</v>
      </c>
      <c r="M9" s="12">
        <f>+'[2]S 40-49'!M7</f>
        <v>785</v>
      </c>
      <c r="N9" s="81">
        <f t="shared" si="3"/>
        <v>21.279479533748983</v>
      </c>
      <c r="O9" s="105">
        <f>+M9/'[3]S 40-49'!M7*100</f>
        <v>98.618090452261313</v>
      </c>
      <c r="P9" s="12">
        <f>+'[2]S 50-54'!M7</f>
        <v>294</v>
      </c>
      <c r="Q9" s="81">
        <f t="shared" si="4"/>
        <v>7.9696394686907022</v>
      </c>
      <c r="R9" s="105">
        <f>+P9/'[3]S 50-54'!M7*100</f>
        <v>109.29368029739777</v>
      </c>
      <c r="S9" s="12">
        <f>+'[2]S 55-59'!M7</f>
        <v>440</v>
      </c>
      <c r="T9" s="81">
        <f t="shared" si="5"/>
        <v>11.927351585795609</v>
      </c>
      <c r="U9" s="105">
        <f>+S9/'[3]S 55-59'!M7*100</f>
        <v>91.858037578288105</v>
      </c>
      <c r="V9" s="12">
        <f>+'[2]S 60+'!M7</f>
        <v>292</v>
      </c>
      <c r="W9" s="81">
        <f t="shared" si="6"/>
        <v>7.9154242342098131</v>
      </c>
      <c r="X9" s="81">
        <f>+V9/'[3]S 60+'!M7*100</f>
        <v>99.658703071672349</v>
      </c>
    </row>
    <row r="10" spans="1:26" ht="15" customHeight="1" x14ac:dyDescent="0.2">
      <c r="A10" s="43" t="s">
        <v>38</v>
      </c>
      <c r="B10" s="12">
        <f>+'[2]Stanje BO'!M8</f>
        <v>1489</v>
      </c>
      <c r="C10" s="105">
        <f>+B10/'[3]Stanje BO'!M8*100</f>
        <v>99.068529607451765</v>
      </c>
      <c r="D10" s="12">
        <f>+'[2]S 15-24'!M8</f>
        <v>179</v>
      </c>
      <c r="E10" s="81">
        <f t="shared" si="0"/>
        <v>12.021490933512425</v>
      </c>
      <c r="F10" s="105">
        <f>+D10/'[3]S 15-24'!M8*100</f>
        <v>99.444444444444443</v>
      </c>
      <c r="G10" s="12">
        <f>+'[2]S 25-29'!M8</f>
        <v>161</v>
      </c>
      <c r="H10" s="81">
        <f t="shared" si="1"/>
        <v>10.812625923438549</v>
      </c>
      <c r="I10" s="105">
        <f>+G10/'[3]S 25-29'!M8*100</f>
        <v>110.27397260273972</v>
      </c>
      <c r="J10" s="12">
        <f>+'[2]S 30-39'!M8</f>
        <v>275</v>
      </c>
      <c r="K10" s="81">
        <f t="shared" si="2"/>
        <v>18.468770987239758</v>
      </c>
      <c r="L10" s="81">
        <f>+J10/'[3]S 30-39'!M8*100</f>
        <v>109.12698412698411</v>
      </c>
      <c r="M10" s="12">
        <f>+'[2]S 40-49'!M8</f>
        <v>308</v>
      </c>
      <c r="N10" s="81">
        <f t="shared" si="3"/>
        <v>20.685023505708529</v>
      </c>
      <c r="O10" s="105">
        <f>+M10/'[3]S 40-49'!M8*100</f>
        <v>110.3942652329749</v>
      </c>
      <c r="P10" s="12">
        <f>+'[2]S 50-54'!M8</f>
        <v>163</v>
      </c>
      <c r="Q10" s="81">
        <f t="shared" si="4"/>
        <v>10.946944257891202</v>
      </c>
      <c r="R10" s="105">
        <f>+P10/'[3]S 50-54'!M8*100</f>
        <v>98.192771084337352</v>
      </c>
      <c r="S10" s="12">
        <f>+'[2]S 55-59'!M8</f>
        <v>228</v>
      </c>
      <c r="T10" s="81">
        <f t="shared" si="5"/>
        <v>15.312290127602418</v>
      </c>
      <c r="U10" s="105">
        <f>+S10/'[3]S 55-59'!M8*100</f>
        <v>85.074626865671647</v>
      </c>
      <c r="V10" s="12">
        <f>+'[2]S 60+'!M8</f>
        <v>175</v>
      </c>
      <c r="W10" s="81">
        <f t="shared" si="6"/>
        <v>11.752854264607118</v>
      </c>
      <c r="X10" s="81">
        <f>+V10/'[3]S 60+'!M8*100</f>
        <v>82.547169811320757</v>
      </c>
    </row>
    <row r="11" spans="1:26" ht="15" customHeight="1" x14ac:dyDescent="0.2">
      <c r="A11" s="43" t="s">
        <v>37</v>
      </c>
      <c r="B11" s="12">
        <f>+'[2]Stanje BO'!M9</f>
        <v>8252</v>
      </c>
      <c r="C11" s="105">
        <f>+B11/'[3]Stanje BO'!M9*100</f>
        <v>101.82625863770977</v>
      </c>
      <c r="D11" s="12">
        <f>+'[2]S 15-24'!M9</f>
        <v>953</v>
      </c>
      <c r="E11" s="81">
        <f t="shared" si="0"/>
        <v>11.54871546291808</v>
      </c>
      <c r="F11" s="105">
        <f>+D11/'[3]S 15-24'!M9*100</f>
        <v>104.49561403508771</v>
      </c>
      <c r="G11" s="12">
        <f>+'[2]S 25-29'!M9</f>
        <v>865</v>
      </c>
      <c r="H11" s="81">
        <f t="shared" si="1"/>
        <v>10.482307319437712</v>
      </c>
      <c r="I11" s="105">
        <f>+G11/'[3]S 25-29'!M9*100</f>
        <v>108.125</v>
      </c>
      <c r="J11" s="12">
        <f>+'[2]S 30-39'!M9</f>
        <v>1677</v>
      </c>
      <c r="K11" s="81">
        <f t="shared" si="2"/>
        <v>20.322346097915656</v>
      </c>
      <c r="L11" s="81">
        <f>+J11/'[3]S 30-39'!M9*100</f>
        <v>111.13320079522863</v>
      </c>
      <c r="M11" s="12">
        <f>+'[2]S 40-49'!M9</f>
        <v>1800</v>
      </c>
      <c r="N11" s="81">
        <f t="shared" si="3"/>
        <v>21.812893843916626</v>
      </c>
      <c r="O11" s="105">
        <f>+M11/'[3]S 40-49'!M9*100</f>
        <v>109.68921389396709</v>
      </c>
      <c r="P11" s="12">
        <f>+'[2]S 50-54'!M9</f>
        <v>829</v>
      </c>
      <c r="Q11" s="81">
        <f t="shared" si="4"/>
        <v>10.046049442559379</v>
      </c>
      <c r="R11" s="105">
        <f>+P11/'[3]S 50-54'!M9*100</f>
        <v>97.874852420306965</v>
      </c>
      <c r="S11" s="12">
        <f>+'[2]S 55-59'!M9</f>
        <v>1193</v>
      </c>
      <c r="T11" s="81">
        <f t="shared" si="5"/>
        <v>14.457101308773632</v>
      </c>
      <c r="U11" s="105">
        <f>+S11/'[3]S 55-59'!M9*100</f>
        <v>89.631855747558234</v>
      </c>
      <c r="V11" s="12">
        <f>+'[2]S 60+'!M9</f>
        <v>935</v>
      </c>
      <c r="W11" s="81">
        <f t="shared" si="6"/>
        <v>11.330586524478914</v>
      </c>
      <c r="X11" s="81">
        <f>+V11/'[3]S 60+'!M9*100</f>
        <v>87.875939849624061</v>
      </c>
    </row>
    <row r="12" spans="1:26" ht="15" customHeight="1" x14ac:dyDescent="0.2">
      <c r="A12" s="43" t="s">
        <v>36</v>
      </c>
      <c r="B12" s="12">
        <f>+'[2]Stanje BO'!M10</f>
        <v>3161</v>
      </c>
      <c r="C12" s="105">
        <f>+B12/'[3]Stanje BO'!M10*100</f>
        <v>96.607579462102692</v>
      </c>
      <c r="D12" s="12">
        <f>+'[2]S 15-24'!M10</f>
        <v>488</v>
      </c>
      <c r="E12" s="81">
        <f t="shared" si="0"/>
        <v>15.438152483391331</v>
      </c>
      <c r="F12" s="105">
        <f>+D12/'[3]S 15-24'!M10*100</f>
        <v>110.90909090909091</v>
      </c>
      <c r="G12" s="12">
        <f>+'[2]S 25-29'!M10</f>
        <v>325</v>
      </c>
      <c r="H12" s="81">
        <f t="shared" si="1"/>
        <v>10.281556469471687</v>
      </c>
      <c r="I12" s="105">
        <f>+G12/'[3]S 25-29'!M10*100</f>
        <v>100.30864197530865</v>
      </c>
      <c r="J12" s="12">
        <f>+'[2]S 30-39'!M10</f>
        <v>565</v>
      </c>
      <c r="K12" s="81">
        <f t="shared" si="2"/>
        <v>17.874090477696932</v>
      </c>
      <c r="L12" s="81">
        <f>+J12/'[3]S 30-39'!M10*100</f>
        <v>94.639865996649917</v>
      </c>
      <c r="M12" s="12">
        <f>+'[2]S 40-49'!M10</f>
        <v>612</v>
      </c>
      <c r="N12" s="81">
        <f t="shared" si="3"/>
        <v>19.360961720974377</v>
      </c>
      <c r="O12" s="105">
        <f>+M12/'[3]S 40-49'!M10*100</f>
        <v>94.15384615384616</v>
      </c>
      <c r="P12" s="12">
        <f>+'[2]S 50-54'!M10</f>
        <v>357</v>
      </c>
      <c r="Q12" s="81">
        <f t="shared" si="4"/>
        <v>11.293894337235052</v>
      </c>
      <c r="R12" s="105">
        <f>+P12/'[3]S 50-54'!M10*100</f>
        <v>96.486486486486484</v>
      </c>
      <c r="S12" s="12">
        <f>+'[2]S 55-59'!M10</f>
        <v>456</v>
      </c>
      <c r="T12" s="81">
        <f t="shared" si="5"/>
        <v>14.425814615627965</v>
      </c>
      <c r="U12" s="105">
        <f>+S12/'[3]S 55-59'!M10*100</f>
        <v>97.021276595744681</v>
      </c>
      <c r="V12" s="12">
        <f>+'[2]S 60+'!M10</f>
        <v>358</v>
      </c>
      <c r="W12" s="81">
        <f t="shared" si="6"/>
        <v>11.325529895602656</v>
      </c>
      <c r="X12" s="81">
        <f>+V12/'[3]S 60+'!M10*100</f>
        <v>85.035629453681707</v>
      </c>
    </row>
    <row r="13" spans="1:26" ht="15" customHeight="1" x14ac:dyDescent="0.2">
      <c r="A13" s="43" t="s">
        <v>469</v>
      </c>
      <c r="B13" s="12">
        <f>+'[2]Stanje BO'!M11</f>
        <v>2082</v>
      </c>
      <c r="C13" s="105">
        <f>+B13/'[3]Stanje BO'!M11*100</f>
        <v>93.405114401076716</v>
      </c>
      <c r="D13" s="12">
        <f>+'[2]S 15-24'!M11</f>
        <v>251</v>
      </c>
      <c r="E13" s="81">
        <f t="shared" si="0"/>
        <v>12.055715658021134</v>
      </c>
      <c r="F13" s="105">
        <f>+D13/'[3]S 15-24'!M11*100</f>
        <v>98.046875</v>
      </c>
      <c r="G13" s="12">
        <f>+'[2]S 25-29'!M11</f>
        <v>196</v>
      </c>
      <c r="H13" s="81">
        <f t="shared" si="1"/>
        <v>9.4140249759846313</v>
      </c>
      <c r="I13" s="105">
        <f>+G13/'[3]S 25-29'!M11*100</f>
        <v>105.94594594594595</v>
      </c>
      <c r="J13" s="12">
        <f>+'[2]S 30-39'!M11</f>
        <v>392</v>
      </c>
      <c r="K13" s="81">
        <f t="shared" si="2"/>
        <v>18.828049951969263</v>
      </c>
      <c r="L13" s="81">
        <f>+J13/'[3]S 30-39'!M11*100</f>
        <v>89.908256880733944</v>
      </c>
      <c r="M13" s="12">
        <f>+'[2]S 40-49'!M11</f>
        <v>442</v>
      </c>
      <c r="N13" s="81">
        <f t="shared" si="3"/>
        <v>21.229586935638807</v>
      </c>
      <c r="O13" s="105">
        <f>+M13/'[3]S 40-49'!M11*100</f>
        <v>100.2267573696145</v>
      </c>
      <c r="P13" s="12">
        <f>+'[2]S 50-54'!M11</f>
        <v>202</v>
      </c>
      <c r="Q13" s="81">
        <f t="shared" si="4"/>
        <v>9.7022094140249759</v>
      </c>
      <c r="R13" s="105">
        <f>+P13/'[3]S 50-54'!M11*100</f>
        <v>83.817427385892117</v>
      </c>
      <c r="S13" s="12">
        <f>+'[2]S 55-59'!M11</f>
        <v>327</v>
      </c>
      <c r="T13" s="81">
        <f t="shared" si="5"/>
        <v>15.706051873198849</v>
      </c>
      <c r="U13" s="105">
        <f>+S13/'[3]S 55-59'!M11*100</f>
        <v>89.835164835164832</v>
      </c>
      <c r="V13" s="12">
        <f>+'[2]S 60+'!M11</f>
        <v>272</v>
      </c>
      <c r="W13" s="81">
        <f t="shared" si="6"/>
        <v>13.064361191162345</v>
      </c>
      <c r="X13" s="81">
        <f>+V13/'[3]S 60+'!M11*100</f>
        <v>88.888888888888886</v>
      </c>
    </row>
    <row r="14" spans="1:26" ht="15" customHeight="1" x14ac:dyDescent="0.2">
      <c r="A14" s="43" t="s">
        <v>470</v>
      </c>
      <c r="B14" s="12">
        <f>+'[2]Stanje BO'!M12</f>
        <v>919</v>
      </c>
      <c r="C14" s="105">
        <f>+B14/'[3]Stanje BO'!M12*100</f>
        <v>96.331236897274636</v>
      </c>
      <c r="D14" s="12">
        <f>+'[2]S 15-24'!M12</f>
        <v>126</v>
      </c>
      <c r="E14" s="81">
        <f t="shared" si="0"/>
        <v>13.710554951033732</v>
      </c>
      <c r="F14" s="105">
        <f>+D14/'[3]S 15-24'!M12*100</f>
        <v>121.15384615384615</v>
      </c>
      <c r="G14" s="12">
        <f>+'[2]S 25-29'!M12</f>
        <v>81</v>
      </c>
      <c r="H14" s="81">
        <f t="shared" si="1"/>
        <v>8.8139281828074001</v>
      </c>
      <c r="I14" s="105">
        <f>+G14/'[3]S 25-29'!M12*100</f>
        <v>86.170212765957444</v>
      </c>
      <c r="J14" s="12">
        <f>+'[2]S 30-39'!M12</f>
        <v>184</v>
      </c>
      <c r="K14" s="81">
        <f t="shared" si="2"/>
        <v>20.021762785636561</v>
      </c>
      <c r="L14" s="81">
        <f>+J14/'[3]S 30-39'!M12*100</f>
        <v>97.872340425531917</v>
      </c>
      <c r="M14" s="12">
        <f>+'[2]S 40-49'!M12</f>
        <v>190</v>
      </c>
      <c r="N14" s="81">
        <f t="shared" si="3"/>
        <v>20.674646354733405</v>
      </c>
      <c r="O14" s="105">
        <f>+M14/'[3]S 40-49'!M12*100</f>
        <v>93.596059113300484</v>
      </c>
      <c r="P14" s="12">
        <f>+'[2]S 50-54'!M12</f>
        <v>91</v>
      </c>
      <c r="Q14" s="81">
        <f t="shared" si="4"/>
        <v>9.9020674646354738</v>
      </c>
      <c r="R14" s="105">
        <f>+P14/'[3]S 50-54'!M12*100</f>
        <v>104.59770114942528</v>
      </c>
      <c r="S14" s="12">
        <f>+'[2]S 55-59'!M12</f>
        <v>127</v>
      </c>
      <c r="T14" s="81">
        <f t="shared" si="5"/>
        <v>13.81936887921654</v>
      </c>
      <c r="U14" s="105">
        <f>+S14/'[3]S 55-59'!M12*100</f>
        <v>83.55263157894737</v>
      </c>
      <c r="V14" s="12">
        <f>+'[2]S 60+'!M12</f>
        <v>120</v>
      </c>
      <c r="W14" s="81">
        <f t="shared" si="6"/>
        <v>13.057671381936888</v>
      </c>
      <c r="X14" s="81">
        <f>+V14/'[3]S 60+'!M12*100</f>
        <v>95.238095238095227</v>
      </c>
    </row>
    <row r="15" spans="1:26" ht="15" customHeight="1" x14ac:dyDescent="0.2">
      <c r="A15" s="43" t="s">
        <v>39</v>
      </c>
      <c r="B15" s="12">
        <f>+'[2]Stanje BO'!M13</f>
        <v>6516</v>
      </c>
      <c r="C15" s="105">
        <f>+B15/'[3]Stanje BO'!M13*100</f>
        <v>93.059125964010278</v>
      </c>
      <c r="D15" s="12">
        <f>+'[2]S 15-24'!M13</f>
        <v>696</v>
      </c>
      <c r="E15" s="81">
        <f t="shared" si="0"/>
        <v>10.681399631675875</v>
      </c>
      <c r="F15" s="105">
        <f>+D15/'[3]S 15-24'!M13*100</f>
        <v>100.14388489208632</v>
      </c>
      <c r="G15" s="12">
        <f>+'[2]S 25-29'!M13</f>
        <v>679</v>
      </c>
      <c r="H15" s="81">
        <f t="shared" si="1"/>
        <v>10.420503376304481</v>
      </c>
      <c r="I15" s="105">
        <f>+G15/'[3]S 25-29'!M13*100</f>
        <v>96.723646723646723</v>
      </c>
      <c r="J15" s="12">
        <f>+'[2]S 30-39'!M13</f>
        <v>1293</v>
      </c>
      <c r="K15" s="81">
        <f t="shared" si="2"/>
        <v>19.843462246777165</v>
      </c>
      <c r="L15" s="81">
        <f>+J15/'[3]S 30-39'!M13*100</f>
        <v>100.07739938080495</v>
      </c>
      <c r="M15" s="12">
        <f>+'[2]S 40-49'!M13</f>
        <v>1434</v>
      </c>
      <c r="N15" s="81">
        <f t="shared" si="3"/>
        <v>22.007366482504604</v>
      </c>
      <c r="O15" s="105">
        <f>+M15/'[3]S 40-49'!M13*100</f>
        <v>97.551020408163268</v>
      </c>
      <c r="P15" s="12">
        <f>+'[2]S 50-54'!M13</f>
        <v>645</v>
      </c>
      <c r="Q15" s="81">
        <f t="shared" si="4"/>
        <v>9.8987108655616947</v>
      </c>
      <c r="R15" s="105">
        <f>+P15/'[3]S 50-54'!M13*100</f>
        <v>95.414201183431956</v>
      </c>
      <c r="S15" s="12">
        <f>+'[2]S 55-59'!M13</f>
        <v>1022</v>
      </c>
      <c r="T15" s="81">
        <f t="shared" si="5"/>
        <v>15.684468999386125</v>
      </c>
      <c r="U15" s="105">
        <f>+S15/'[3]S 55-59'!M13*100</f>
        <v>83.292583537082308</v>
      </c>
      <c r="V15" s="12">
        <f>+'[2]S 60+'!M13</f>
        <v>747</v>
      </c>
      <c r="W15" s="81">
        <f t="shared" si="6"/>
        <v>11.464088397790055</v>
      </c>
      <c r="X15" s="81">
        <f>+V15/'[3]S 60+'!M13*100</f>
        <v>79.468085106382986</v>
      </c>
    </row>
    <row r="16" spans="1:26" ht="15" customHeight="1" x14ac:dyDescent="0.2">
      <c r="A16" s="43" t="s">
        <v>40</v>
      </c>
      <c r="B16" s="12">
        <f>+'[2]Stanje BO'!M14</f>
        <v>1322</v>
      </c>
      <c r="C16" s="105">
        <f>+B16/'[3]Stanje BO'!M14*100</f>
        <v>87.203166226912927</v>
      </c>
      <c r="D16" s="12">
        <f>+'[2]S 15-24'!M14</f>
        <v>150</v>
      </c>
      <c r="E16" s="81">
        <f t="shared" si="0"/>
        <v>11.346444780635402</v>
      </c>
      <c r="F16" s="105">
        <f>+D16/'[3]S 15-24'!M14*100</f>
        <v>93.16770186335404</v>
      </c>
      <c r="G16" s="12">
        <f>+'[2]S 25-29'!M14</f>
        <v>159</v>
      </c>
      <c r="H16" s="81">
        <f t="shared" si="1"/>
        <v>12.027231467473525</v>
      </c>
      <c r="I16" s="105">
        <f>+G16/'[3]S 25-29'!M14*100</f>
        <v>90.340909090909093</v>
      </c>
      <c r="J16" s="12">
        <f>+'[2]S 30-39'!M14</f>
        <v>298</v>
      </c>
      <c r="K16" s="81">
        <f t="shared" si="2"/>
        <v>22.54160363086233</v>
      </c>
      <c r="L16" s="81">
        <f>+J16/'[3]S 30-39'!M14*100</f>
        <v>94.303797468354432</v>
      </c>
      <c r="M16" s="12">
        <f>+'[2]S 40-49'!M14</f>
        <v>304</v>
      </c>
      <c r="N16" s="81">
        <f t="shared" si="3"/>
        <v>22.995461422087747</v>
      </c>
      <c r="O16" s="105">
        <f>+M16/'[3]S 40-49'!M14*100</f>
        <v>88.115942028985501</v>
      </c>
      <c r="P16" s="12">
        <f>+'[2]S 50-54'!M14</f>
        <v>117</v>
      </c>
      <c r="Q16" s="81">
        <f t="shared" si="4"/>
        <v>8.8502269288956139</v>
      </c>
      <c r="R16" s="105">
        <f>+P16/'[3]S 50-54'!M14*100</f>
        <v>80.689655172413794</v>
      </c>
      <c r="S16" s="12">
        <f>+'[2]S 55-59'!M14</f>
        <v>166</v>
      </c>
      <c r="T16" s="81">
        <f t="shared" si="5"/>
        <v>12.556732223903177</v>
      </c>
      <c r="U16" s="105">
        <f>+S16/'[3]S 55-59'!M14*100</f>
        <v>82.587064676616919</v>
      </c>
      <c r="V16" s="12">
        <f>+'[2]S 60+'!M14</f>
        <v>128</v>
      </c>
      <c r="W16" s="81">
        <f t="shared" si="6"/>
        <v>9.6822995461422092</v>
      </c>
      <c r="X16" s="81">
        <f>+V16/'[3]S 60+'!M14*100</f>
        <v>74.418604651162795</v>
      </c>
    </row>
    <row r="17" spans="1:24" ht="15" customHeight="1" x14ac:dyDescent="0.2">
      <c r="A17" s="43"/>
      <c r="B17" s="12"/>
      <c r="C17" s="105"/>
      <c r="D17" s="12"/>
      <c r="E17" s="81"/>
      <c r="F17" s="105"/>
      <c r="G17" s="12"/>
      <c r="H17" s="81"/>
      <c r="I17" s="105"/>
      <c r="J17" s="12"/>
      <c r="K17" s="81"/>
      <c r="L17" s="81"/>
      <c r="M17" s="12"/>
      <c r="N17" s="81"/>
      <c r="O17" s="105"/>
      <c r="P17" s="12"/>
      <c r="Q17" s="81"/>
      <c r="R17" s="105"/>
      <c r="S17" s="12"/>
      <c r="T17" s="81"/>
      <c r="U17" s="105"/>
      <c r="V17" s="12"/>
      <c r="W17" s="81"/>
      <c r="X17" s="81"/>
    </row>
    <row r="18" spans="1:24" ht="15" customHeight="1" x14ac:dyDescent="0.2">
      <c r="A18" s="70" t="s">
        <v>42</v>
      </c>
      <c r="B18" s="71">
        <f>+'[2]Stanje BO'!M16</f>
        <v>18410</v>
      </c>
      <c r="C18" s="119">
        <f>+B18/'[3]Stanje BO'!M16*100</f>
        <v>96.961078632748723</v>
      </c>
      <c r="D18" s="71">
        <f>+'[2]S 15-24'!M16</f>
        <v>1526</v>
      </c>
      <c r="E18" s="79">
        <f>+D18/B18*100</f>
        <v>8.2889733840304185</v>
      </c>
      <c r="F18" s="119">
        <f>+D18/'[3]S 15-24'!M16*100</f>
        <v>100</v>
      </c>
      <c r="G18" s="71">
        <f>+'[2]S 25-29'!M16</f>
        <v>1856</v>
      </c>
      <c r="H18" s="79">
        <f>+G18/B18*100</f>
        <v>10.081477457903313</v>
      </c>
      <c r="I18" s="119">
        <f>+G18/'[3]S 25-29'!M16*100</f>
        <v>97.274633123689725</v>
      </c>
      <c r="J18" s="71">
        <f>+'[2]S 30-39'!M16</f>
        <v>3904</v>
      </c>
      <c r="K18" s="79">
        <f>+J18/$B18*100</f>
        <v>21.205866376969038</v>
      </c>
      <c r="L18" s="79">
        <f>+J18/'[3]S 30-39'!M16*100</f>
        <v>95.968534906588005</v>
      </c>
      <c r="M18" s="71">
        <f>+'[2]S 40-49'!M16</f>
        <v>4447</v>
      </c>
      <c r="N18" s="79">
        <f>+M18/$B18*100</f>
        <v>24.155350353068986</v>
      </c>
      <c r="O18" s="119">
        <f>+M18/'[3]S 40-49'!M16*100</f>
        <v>100.51989150090417</v>
      </c>
      <c r="P18" s="71">
        <f>+'[2]S 50-54'!M16</f>
        <v>1759</v>
      </c>
      <c r="Q18" s="79">
        <f>+P18/$B18*100</f>
        <v>9.5545898967952194</v>
      </c>
      <c r="R18" s="119">
        <f>+P18/'[3]S 50-54'!M16*100</f>
        <v>98.82022471910112</v>
      </c>
      <c r="S18" s="71">
        <f>+'[2]S 55-59'!M16</f>
        <v>2617</v>
      </c>
      <c r="T18" s="79">
        <f>+S18/$B18*100</f>
        <v>14.215100488864749</v>
      </c>
      <c r="U18" s="119">
        <f>+S18/'[3]S 55-59'!M16*100</f>
        <v>95.476103611820506</v>
      </c>
      <c r="V18" s="71">
        <f>+'[2]S 60+'!M16</f>
        <v>2301</v>
      </c>
      <c r="W18" s="79">
        <f>+V18/$B18*100</f>
        <v>12.498642042368278</v>
      </c>
      <c r="X18" s="79">
        <f>+V18/'[3]S 60+'!M16*100</f>
        <v>90.59055118110237</v>
      </c>
    </row>
    <row r="19" spans="1:24" ht="15" customHeight="1" x14ac:dyDescent="0.2">
      <c r="A19" s="43" t="s">
        <v>44</v>
      </c>
      <c r="B19" s="12">
        <f>+'[2]Stanje BO'!M17</f>
        <v>3127</v>
      </c>
      <c r="C19" s="105">
        <f>+B19/'[3]Stanje BO'!M17*100</f>
        <v>102.62553331145389</v>
      </c>
      <c r="D19" s="12">
        <f>+'[2]S 15-24'!M17</f>
        <v>318</v>
      </c>
      <c r="E19" s="81">
        <f>+D19/B19*100</f>
        <v>10.16949152542373</v>
      </c>
      <c r="F19" s="105">
        <f>+D19/'[3]S 15-24'!M17*100</f>
        <v>104.95049504950495</v>
      </c>
      <c r="G19" s="12">
        <f>+'[2]S 25-29'!M17</f>
        <v>331</v>
      </c>
      <c r="H19" s="81">
        <f>+G19/B19*100</f>
        <v>10.585225455708347</v>
      </c>
      <c r="I19" s="105">
        <f>+G19/'[3]S 25-29'!M17*100</f>
        <v>101.22324159021407</v>
      </c>
      <c r="J19" s="12">
        <f>+'[2]S 30-39'!M17</f>
        <v>665</v>
      </c>
      <c r="K19" s="81">
        <f>+J19/$B19*100</f>
        <v>21.266389510713143</v>
      </c>
      <c r="L19" s="81">
        <f>+J19/'[3]S 30-39'!M17*100</f>
        <v>100.60514372163389</v>
      </c>
      <c r="M19" s="12">
        <f>+'[2]S 40-49'!M17</f>
        <v>722</v>
      </c>
      <c r="N19" s="81">
        <f>+M19/$B19*100</f>
        <v>23.089222897345699</v>
      </c>
      <c r="O19" s="105">
        <f>+M19/'[3]S 40-49'!M17*100</f>
        <v>113.34379905808478</v>
      </c>
      <c r="P19" s="12">
        <f>+'[2]S 50-54'!M17</f>
        <v>289</v>
      </c>
      <c r="Q19" s="81">
        <f>+P19/$B19*100</f>
        <v>9.242085065558042</v>
      </c>
      <c r="R19" s="105">
        <f>+P19/'[3]S 50-54'!M17*100</f>
        <v>116.06425702811245</v>
      </c>
      <c r="S19" s="12">
        <f>+'[2]S 55-59'!M17</f>
        <v>466</v>
      </c>
      <c r="T19" s="81">
        <f>+S19/$B19*100</f>
        <v>14.902462424048609</v>
      </c>
      <c r="U19" s="105">
        <f>+S19/'[3]S 55-59'!M17*100</f>
        <v>94.141414141414131</v>
      </c>
      <c r="V19" s="12">
        <f>+'[2]S 60+'!M17</f>
        <v>336</v>
      </c>
      <c r="W19" s="81">
        <f>+V19/$B19*100</f>
        <v>10.745123121202431</v>
      </c>
      <c r="X19" s="81">
        <f>+V19/'[3]S 60+'!M17*100</f>
        <v>89.600000000000009</v>
      </c>
    </row>
    <row r="20" spans="1:24" ht="15" customHeight="1" x14ac:dyDescent="0.2">
      <c r="A20" s="43" t="s">
        <v>45</v>
      </c>
      <c r="B20" s="12">
        <f>+'[2]Stanje BO'!M18</f>
        <v>1629</v>
      </c>
      <c r="C20" s="105">
        <f>+B20/'[3]Stanje BO'!M18*100</f>
        <v>96.848989298454228</v>
      </c>
      <c r="D20" s="12">
        <f>+'[2]S 15-24'!M18</f>
        <v>125</v>
      </c>
      <c r="E20" s="81">
        <f>+D20/B20*100</f>
        <v>7.6734192756292199</v>
      </c>
      <c r="F20" s="105">
        <f>+D20/'[3]S 15-24'!M18*100</f>
        <v>77.639751552795033</v>
      </c>
      <c r="G20" s="12">
        <f>+'[2]S 25-29'!M18</f>
        <v>166</v>
      </c>
      <c r="H20" s="81">
        <f>+G20/B20*100</f>
        <v>10.190300798035604</v>
      </c>
      <c r="I20" s="105">
        <f>+G20/'[3]S 25-29'!M18*100</f>
        <v>89.72972972972974</v>
      </c>
      <c r="J20" s="12">
        <f>+'[2]S 30-39'!M18</f>
        <v>328</v>
      </c>
      <c r="K20" s="81">
        <f>+J20/$B20*100</f>
        <v>20.135052179251076</v>
      </c>
      <c r="L20" s="81">
        <f>+J20/'[3]S 30-39'!M18*100</f>
        <v>103.47003154574132</v>
      </c>
      <c r="M20" s="12">
        <f>+'[2]S 40-49'!M18</f>
        <v>393</v>
      </c>
      <c r="N20" s="81">
        <f>+M20/$B20*100</f>
        <v>24.125230202578269</v>
      </c>
      <c r="O20" s="105">
        <f>+M20/'[3]S 40-49'!M18*100</f>
        <v>105.64516129032258</v>
      </c>
      <c r="P20" s="12">
        <f>+'[2]S 50-54'!M18</f>
        <v>138</v>
      </c>
      <c r="Q20" s="81">
        <f>+P20/$B20*100</f>
        <v>8.4714548802946599</v>
      </c>
      <c r="R20" s="105">
        <f>+P20/'[3]S 50-54'!M18*100</f>
        <v>90.196078431372555</v>
      </c>
      <c r="S20" s="12">
        <f>+'[2]S 55-59'!M18</f>
        <v>269</v>
      </c>
      <c r="T20" s="81">
        <f>+S20/$B20*100</f>
        <v>16.513198281154082</v>
      </c>
      <c r="U20" s="105">
        <f>+S20/'[3]S 55-59'!M18*100</f>
        <v>109.34959349593495</v>
      </c>
      <c r="V20" s="12">
        <f>+'[2]S 60+'!M18</f>
        <v>210</v>
      </c>
      <c r="W20" s="81">
        <f>+V20/$B20*100</f>
        <v>12.89134438305709</v>
      </c>
      <c r="X20" s="81">
        <f>+V20/'[3]S 60+'!M18*100</f>
        <v>84.677419354838719</v>
      </c>
    </row>
    <row r="21" spans="1:24" ht="15" customHeight="1" x14ac:dyDescent="0.2">
      <c r="A21" s="43" t="s">
        <v>46</v>
      </c>
      <c r="B21" s="12">
        <f>+'[2]Stanje BO'!M19</f>
        <v>2657</v>
      </c>
      <c r="C21" s="105">
        <f>+B21/'[3]Stanje BO'!M19*100</f>
        <v>99.252895031751962</v>
      </c>
      <c r="D21" s="12">
        <f>+'[2]S 15-24'!M19</f>
        <v>250</v>
      </c>
      <c r="E21" s="81">
        <f>+D21/B21*100</f>
        <v>9.4091080165600296</v>
      </c>
      <c r="F21" s="105">
        <f>+D21/'[3]S 15-24'!M19*100</f>
        <v>113.63636363636364</v>
      </c>
      <c r="G21" s="12">
        <f>+'[2]S 25-29'!M19</f>
        <v>252</v>
      </c>
      <c r="H21" s="81">
        <f>+G21/B21*100</f>
        <v>9.484380880692509</v>
      </c>
      <c r="I21" s="105">
        <f>+G21/'[3]S 25-29'!M19*100</f>
        <v>101.20481927710843</v>
      </c>
      <c r="J21" s="12">
        <f>+'[2]S 30-39'!M19</f>
        <v>504</v>
      </c>
      <c r="K21" s="81">
        <f>+J21/$B21*100</f>
        <v>18.968761761385018</v>
      </c>
      <c r="L21" s="81">
        <f>+J21/'[3]S 30-39'!M19*100</f>
        <v>92.307692307692307</v>
      </c>
      <c r="M21" s="12">
        <f>+'[2]S 40-49'!M19</f>
        <v>656</v>
      </c>
      <c r="N21" s="81">
        <f>+M21/$B21*100</f>
        <v>24.68949943545352</v>
      </c>
      <c r="O21" s="105">
        <f>+M21/'[3]S 40-49'!M19*100</f>
        <v>100.92307692307692</v>
      </c>
      <c r="P21" s="12">
        <f>+'[2]S 50-54'!M19</f>
        <v>267</v>
      </c>
      <c r="Q21" s="81">
        <f>+P21/$B21*100</f>
        <v>10.048927361686113</v>
      </c>
      <c r="R21" s="105">
        <f>+P21/'[3]S 50-54'!M19*100</f>
        <v>106.80000000000001</v>
      </c>
      <c r="S21" s="12">
        <f>+'[2]S 55-59'!M19</f>
        <v>361</v>
      </c>
      <c r="T21" s="81">
        <f>+S21/$B21*100</f>
        <v>13.586751975912684</v>
      </c>
      <c r="U21" s="105">
        <f>+S21/'[3]S 55-59'!M19*100</f>
        <v>90.476190476190482</v>
      </c>
      <c r="V21" s="12">
        <f>+'[2]S 60+'!M19</f>
        <v>367</v>
      </c>
      <c r="W21" s="81">
        <f>+V21/$B21*100</f>
        <v>13.812570568310123</v>
      </c>
      <c r="X21" s="81">
        <f>+V21/'[3]S 60+'!M19*100</f>
        <v>101.10192837465564</v>
      </c>
    </row>
    <row r="22" spans="1:24" ht="15" customHeight="1" x14ac:dyDescent="0.2">
      <c r="A22" s="43" t="s">
        <v>43</v>
      </c>
      <c r="B22" s="12">
        <f>+'[2]Stanje BO'!M20</f>
        <v>10997</v>
      </c>
      <c r="C22" s="105">
        <f>+B22/'[3]Stanje BO'!M20*100</f>
        <v>94.957257577065874</v>
      </c>
      <c r="D22" s="12">
        <f>+'[2]S 15-24'!M20</f>
        <v>833</v>
      </c>
      <c r="E22" s="81">
        <f>+D22/B22*100</f>
        <v>7.5747931253978358</v>
      </c>
      <c r="F22" s="105">
        <f>+D22/'[3]S 15-24'!M20*100</f>
        <v>98.931116389548691</v>
      </c>
      <c r="G22" s="12">
        <f>+'[2]S 25-29'!M20</f>
        <v>1107</v>
      </c>
      <c r="H22" s="81">
        <f>+G22/B22*100</f>
        <v>10.066381740474675</v>
      </c>
      <c r="I22" s="105">
        <f>+G22/'[3]S 25-29'!M20*100</f>
        <v>96.512641673931995</v>
      </c>
      <c r="J22" s="12">
        <f>+'[2]S 30-39'!M20</f>
        <v>2407</v>
      </c>
      <c r="K22" s="81">
        <f>+J22/$B22*100</f>
        <v>21.88778757843048</v>
      </c>
      <c r="L22" s="81">
        <f>+J22/'[3]S 30-39'!M20*100</f>
        <v>94.614779874213838</v>
      </c>
      <c r="M22" s="12">
        <f>+'[2]S 40-49'!M20</f>
        <v>2676</v>
      </c>
      <c r="N22" s="81">
        <f>+M22/$B22*100</f>
        <v>24.33390924797672</v>
      </c>
      <c r="O22" s="105">
        <f>+M22/'[3]S 40-49'!M20*100</f>
        <v>96.78119349005425</v>
      </c>
      <c r="P22" s="12">
        <f>+'[2]S 50-54'!M20</f>
        <v>1065</v>
      </c>
      <c r="Q22" s="81">
        <f>+P22/$B22*100</f>
        <v>9.6844593980176406</v>
      </c>
      <c r="R22" s="105">
        <f>+P22/'[3]S 50-54'!M20*100</f>
        <v>94.414893617021278</v>
      </c>
      <c r="S22" s="12">
        <f>+'[2]S 55-59'!M20</f>
        <v>1521</v>
      </c>
      <c r="T22" s="81">
        <f>+S22/$B22*100</f>
        <v>13.831044830408294</v>
      </c>
      <c r="U22" s="105">
        <f>+S22/'[3]S 55-59'!M20*100</f>
        <v>95.003123048094935</v>
      </c>
      <c r="V22" s="12">
        <f>+'[2]S 60+'!M20</f>
        <v>1388</v>
      </c>
      <c r="W22" s="81">
        <f>+V22/$B22*100</f>
        <v>12.621624079294353</v>
      </c>
      <c r="X22" s="81">
        <f>+V22/'[3]S 60+'!M20*100</f>
        <v>89.317889317889325</v>
      </c>
    </row>
    <row r="23" spans="1:24" ht="15" customHeight="1" x14ac:dyDescent="0.2">
      <c r="A23" s="43"/>
      <c r="B23" s="12"/>
      <c r="C23" s="105"/>
      <c r="D23" s="12"/>
      <c r="E23" s="81"/>
      <c r="F23" s="105"/>
      <c r="G23" s="12"/>
      <c r="H23" s="81"/>
      <c r="I23" s="105"/>
      <c r="J23" s="12"/>
      <c r="K23" s="81"/>
      <c r="L23" s="81"/>
      <c r="M23" s="12"/>
      <c r="N23" s="81"/>
      <c r="O23" s="105"/>
      <c r="P23" s="12"/>
      <c r="Q23" s="81"/>
      <c r="R23" s="105"/>
      <c r="S23" s="12"/>
      <c r="T23" s="81"/>
      <c r="U23" s="105"/>
      <c r="V23" s="12"/>
      <c r="W23" s="81"/>
      <c r="X23" s="81"/>
    </row>
    <row r="24" spans="1:24" ht="15" customHeight="1" x14ac:dyDescent="0.2">
      <c r="A24" s="25" t="s">
        <v>65</v>
      </c>
      <c r="B24" s="26">
        <f>+'[2]Stanje BO'!M22</f>
        <v>1198</v>
      </c>
      <c r="C24" s="106">
        <f>+B24/'[3]Stanje BO'!M22*100</f>
        <v>110.61865189289013</v>
      </c>
      <c r="D24" s="26">
        <f>+'[2]S 15-24'!M22</f>
        <v>118</v>
      </c>
      <c r="E24" s="83">
        <f>+D24/B24*100</f>
        <v>9.8497495826377293</v>
      </c>
      <c r="F24" s="106">
        <f>+D24/'[3]S 15-24'!M22*100</f>
        <v>116.83168316831683</v>
      </c>
      <c r="G24" s="26">
        <f>+'[2]S 25-29'!M22</f>
        <v>167</v>
      </c>
      <c r="H24" s="83">
        <f>+G24/B24*100</f>
        <v>13.939899833055092</v>
      </c>
      <c r="I24" s="106">
        <f>+G24/'[3]S 25-29'!M22*100</f>
        <v>105.03144654088049</v>
      </c>
      <c r="J24" s="26">
        <f>+'[2]S 30-39'!M22</f>
        <v>322</v>
      </c>
      <c r="K24" s="83">
        <f>+J24/$B24*100</f>
        <v>26.878130217028378</v>
      </c>
      <c r="L24" s="83">
        <f>+J24/'[3]S 30-39'!M22*100</f>
        <v>108.78378378378379</v>
      </c>
      <c r="M24" s="26">
        <f>+'[2]S 40-49'!M22</f>
        <v>334</v>
      </c>
      <c r="N24" s="83">
        <f>+M24/$B24*100</f>
        <v>27.879799666110184</v>
      </c>
      <c r="O24" s="106">
        <f>+M24/'[3]S 40-49'!M22*100</f>
        <v>110.59602649006624</v>
      </c>
      <c r="P24" s="26">
        <f>+'[2]S 50-54'!M22</f>
        <v>107</v>
      </c>
      <c r="Q24" s="83">
        <f>+P24/$B24*100</f>
        <v>8.9315525876460775</v>
      </c>
      <c r="R24" s="106">
        <f>+P24/'[3]S 50-54'!M22*100</f>
        <v>108.08080808080808</v>
      </c>
      <c r="S24" s="26">
        <f>+'[2]S 55-59'!M22</f>
        <v>97</v>
      </c>
      <c r="T24" s="83">
        <f>+S24/$B24*100</f>
        <v>8.096828046744573</v>
      </c>
      <c r="U24" s="106">
        <f>+S24/'[3]S 55-59'!M22*100</f>
        <v>142.64705882352942</v>
      </c>
      <c r="V24" s="26">
        <f>+'[2]S 60+'!M22</f>
        <v>53</v>
      </c>
      <c r="W24" s="83">
        <f>+V24/$B24*100</f>
        <v>4.4240400667779634</v>
      </c>
      <c r="X24" s="83">
        <f>+V24/'[3]S 60+'!M22*100</f>
        <v>91.379310344827587</v>
      </c>
    </row>
    <row r="26" spans="1:24" ht="15" customHeight="1" x14ac:dyDescent="0.2">
      <c r="A26" s="68" t="s">
        <v>147</v>
      </c>
    </row>
  </sheetData>
  <mergeCells count="8">
    <mergeCell ref="M3:O3"/>
    <mergeCell ref="P3:R3"/>
    <mergeCell ref="S3:U3"/>
    <mergeCell ref="V3:X3"/>
    <mergeCell ref="B3:C3"/>
    <mergeCell ref="D3:F3"/>
    <mergeCell ref="G3:I3"/>
    <mergeCell ref="J3:L3"/>
  </mergeCells>
  <hyperlinks>
    <hyperlink ref="A26" location="Kazalo!A1" display="nazaj na kazalo" xr:uid="{00000000-0004-0000-1A00-000000000000}"/>
  </hyperlinks>
  <pageMargins left="0.23622047244094491" right="0.23622047244094491" top="0.98425196850393704" bottom="0.98425196850393704" header="0" footer="0"/>
  <pageSetup paperSize="9" orientation="landscape" horizontalDpi="300" verticalDpi="300" r:id="rId1"/>
  <headerFooter alignWithMargins="0"/>
  <ignoredErrors>
    <ignoredError sqref="C5" formula="1"/>
    <ignoredError sqref="B7:X7 E6 H6 K6 N6 Q6 T6 W6 B17:X17 E8 H8 K8 N8 Q8 T8 W8 E9 H9 K9 N9 Q9 T9 W9 E10 H10 K10 N10 Q10 T10 W10 E11 H11 K11 N11 Q11 T11 W11 E12 H12 K12 N12 Q12 T12 W12 E13 H13 K13 N13 Q13 T13 W13 E14 H14 K14 N14 Q14 T14 W14 E15 H15 K15 N15 Q15 T15 W15 E16 H16 K16 N16 Q16 T16 W16 B23:X23 E18 H18 K18 N18 Q18 T18 W18 E19 H19 K19 N19 Q19 T19 W19 E20 H20 K20 N20 Q20 T20 W20 E21 H21 K21 N21 Q21 T21 W21 E22 H22 K22 N22 Q22 T22 W22 E24 H24 K24 N24 Q24 T24 W24"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B4" sqref="B4"/>
    </sheetView>
  </sheetViews>
  <sheetFormatPr defaultColWidth="9.140625" defaultRowHeight="12.75" x14ac:dyDescent="0.2"/>
  <cols>
    <col min="1" max="1" width="19.85546875" style="263" customWidth="1"/>
    <col min="2" max="2" width="10.85546875" style="263" customWidth="1"/>
    <col min="3" max="16384" width="9.140625" style="263"/>
  </cols>
  <sheetData>
    <row r="2" spans="1:3" x14ac:dyDescent="0.2">
      <c r="A2" s="263" t="s">
        <v>495</v>
      </c>
      <c r="B2" s="265" t="s">
        <v>583</v>
      </c>
    </row>
    <row r="3" spans="1:3" x14ac:dyDescent="0.2">
      <c r="A3" s="263" t="s">
        <v>496</v>
      </c>
      <c r="B3" s="265" t="s">
        <v>576</v>
      </c>
    </row>
    <row r="4" spans="1:3" x14ac:dyDescent="0.2">
      <c r="A4" s="263" t="s">
        <v>497</v>
      </c>
      <c r="B4" s="265" t="s">
        <v>573</v>
      </c>
    </row>
    <row r="5" spans="1:3" x14ac:dyDescent="0.2">
      <c r="A5" s="263" t="s">
        <v>498</v>
      </c>
      <c r="B5" s="266">
        <v>24</v>
      </c>
    </row>
    <row r="6" spans="1:3" x14ac:dyDescent="0.2">
      <c r="A6" s="263" t="s">
        <v>499</v>
      </c>
      <c r="B6" s="266">
        <v>23</v>
      </c>
    </row>
    <row r="9" spans="1:3" x14ac:dyDescent="0.2">
      <c r="B9" s="264">
        <v>2016</v>
      </c>
      <c r="C9" s="264">
        <v>2015</v>
      </c>
    </row>
    <row r="10" spans="1:3" ht="15.75" x14ac:dyDescent="0.25">
      <c r="A10" s="262" t="s">
        <v>493</v>
      </c>
    </row>
    <row r="11" spans="1:3" x14ac:dyDescent="0.2">
      <c r="A11" s="261" t="s">
        <v>495</v>
      </c>
      <c r="B11" s="263" t="str">
        <f>CONCATENATE(B2," ",B5)</f>
        <v>XII 24</v>
      </c>
      <c r="C11" s="263" t="str">
        <f>CONCATENATE(B2," ",B6)</f>
        <v>XII 23</v>
      </c>
    </row>
    <row r="12" spans="1:3" x14ac:dyDescent="0.2">
      <c r="A12" s="261" t="s">
        <v>492</v>
      </c>
      <c r="B12" s="263" t="str">
        <f>CONCATENATE(B3," ",B5)</f>
        <v>XI 24</v>
      </c>
    </row>
    <row r="13" spans="1:3" x14ac:dyDescent="0.2">
      <c r="A13" s="261" t="s">
        <v>494</v>
      </c>
      <c r="B13" s="263" t="str">
        <f>CONCATENATE("I-",B2," ",B5)</f>
        <v>I-XII 24</v>
      </c>
      <c r="C13" s="263" t="str">
        <f>CONCATENATE("I-",B2," ",B6)</f>
        <v>I-XII 23</v>
      </c>
    </row>
    <row r="14" spans="1:3" x14ac:dyDescent="0.2">
      <c r="A14" s="261" t="s">
        <v>491</v>
      </c>
      <c r="B14" s="263" t="str">
        <f>CONCATENATE("Ø I-",B2," ",B5)</f>
        <v>Ø I-XII 24</v>
      </c>
      <c r="C14" s="263" t="str">
        <f>CONCATENATE("Ø I-",B2," ",B6)</f>
        <v>Ø I-XII 23</v>
      </c>
    </row>
    <row r="15" spans="1:3" x14ac:dyDescent="0.2">
      <c r="A15" s="261"/>
    </row>
    <row r="16" spans="1:3" ht="15.75" x14ac:dyDescent="0.25">
      <c r="A16" s="262" t="s">
        <v>500</v>
      </c>
    </row>
    <row r="17" spans="1:3" x14ac:dyDescent="0.2">
      <c r="A17" s="261" t="s">
        <v>495</v>
      </c>
      <c r="B17" s="263" t="str">
        <f>CONCATENATE(B3," ",B5)</f>
        <v>XI 24</v>
      </c>
      <c r="C17" s="263" t="str">
        <f>CONCATENATE(B3," ",B6)</f>
        <v>XI 23</v>
      </c>
    </row>
    <row r="18" spans="1:3" x14ac:dyDescent="0.2">
      <c r="A18" s="261" t="s">
        <v>492</v>
      </c>
      <c r="B18" s="263" t="str">
        <f>CONCATENATE(B4," ",B5)</f>
        <v>X 24</v>
      </c>
    </row>
    <row r="19" spans="1:3" x14ac:dyDescent="0.2">
      <c r="A19" s="261" t="s">
        <v>491</v>
      </c>
      <c r="B19" s="263" t="str">
        <f>CONCATENATE("Ø I-",B3," ",B5)</f>
        <v>Ø I-XI 24</v>
      </c>
      <c r="C19" s="263" t="str">
        <f>CONCATENATE("Ø I-",B3," ",B6)</f>
        <v>Ø I-XI 23</v>
      </c>
    </row>
    <row r="20" spans="1:3" x14ac:dyDescent="0.2">
      <c r="A20" s="261"/>
    </row>
  </sheetData>
  <sheetProtection sheet="1" objects="1" scenarios="1" selectLockedCells="1"/>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2"/>
  <sheetViews>
    <sheetView showGridLines="0" tabSelected="1" workbookViewId="0">
      <selection activeCell="F20" sqref="F20"/>
    </sheetView>
  </sheetViews>
  <sheetFormatPr defaultColWidth="9.140625" defaultRowHeight="15" customHeight="1" x14ac:dyDescent="0.2"/>
  <cols>
    <col min="1" max="1" width="14.7109375" style="6" customWidth="1"/>
    <col min="2" max="21" width="6.7109375" style="6" customWidth="1"/>
    <col min="22" max="16384" width="9.140625" style="6"/>
  </cols>
  <sheetData>
    <row r="1" spans="1:21" ht="15" customHeight="1" x14ac:dyDescent="0.2">
      <c r="A1" s="9" t="s">
        <v>177</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12"/>
      <c r="C3" s="314"/>
      <c r="D3" s="312" t="s">
        <v>90</v>
      </c>
      <c r="E3" s="313"/>
      <c r="F3" s="313"/>
      <c r="G3" s="312" t="s">
        <v>92</v>
      </c>
      <c r="H3" s="313"/>
      <c r="I3" s="314"/>
      <c r="J3" s="306" t="s">
        <v>93</v>
      </c>
      <c r="K3" s="306"/>
      <c r="L3" s="306"/>
      <c r="M3" s="312" t="s">
        <v>98</v>
      </c>
      <c r="N3" s="313"/>
      <c r="O3" s="313"/>
      <c r="P3" s="312" t="s">
        <v>95</v>
      </c>
      <c r="Q3" s="313"/>
      <c r="R3" s="314"/>
      <c r="S3" s="313" t="s">
        <v>97</v>
      </c>
      <c r="T3" s="313"/>
      <c r="U3" s="313"/>
    </row>
    <row r="4" spans="1:21" ht="15" customHeight="1" x14ac:dyDescent="0.2">
      <c r="A4" s="245"/>
      <c r="B4" s="307" t="s">
        <v>0</v>
      </c>
      <c r="C4" s="311"/>
      <c r="D4" s="307" t="s">
        <v>91</v>
      </c>
      <c r="E4" s="308"/>
      <c r="F4" s="308"/>
      <c r="G4" s="307" t="s">
        <v>145</v>
      </c>
      <c r="H4" s="308"/>
      <c r="I4" s="311"/>
      <c r="J4" s="308" t="s">
        <v>94</v>
      </c>
      <c r="K4" s="308"/>
      <c r="L4" s="308"/>
      <c r="M4" s="307" t="s">
        <v>99</v>
      </c>
      <c r="N4" s="308"/>
      <c r="O4" s="308"/>
      <c r="P4" s="307" t="s">
        <v>96</v>
      </c>
      <c r="Q4" s="308"/>
      <c r="R4" s="311"/>
      <c r="S4" s="308" t="s">
        <v>176</v>
      </c>
      <c r="T4" s="308"/>
      <c r="U4" s="308"/>
    </row>
    <row r="5" spans="1:21" ht="15" customHeight="1" x14ac:dyDescent="0.2">
      <c r="A5" s="245" t="s">
        <v>67</v>
      </c>
      <c r="B5" s="293"/>
      <c r="C5" s="145" t="str">
        <f>[6]Obdobja!B11</f>
        <v>XII 24</v>
      </c>
      <c r="D5" s="293"/>
      <c r="E5" s="294"/>
      <c r="F5" s="145" t="str">
        <f>[6]Obdobja!B11</f>
        <v>XII 24</v>
      </c>
      <c r="G5" s="293"/>
      <c r="H5" s="294"/>
      <c r="I5" s="145" t="str">
        <f>[6]Obdobja!B11</f>
        <v>XII 24</v>
      </c>
      <c r="J5" s="293"/>
      <c r="K5" s="294"/>
      <c r="L5" s="141" t="str">
        <f>[6]Obdobja!B11</f>
        <v>XII 24</v>
      </c>
      <c r="M5" s="293"/>
      <c r="N5" s="294"/>
      <c r="O5" s="145" t="str">
        <f>[6]Obdobja!B11</f>
        <v>XII 24</v>
      </c>
      <c r="P5" s="293"/>
      <c r="Q5" s="294"/>
      <c r="R5" s="145" t="str">
        <f>[6]Obdobja!B11</f>
        <v>XII 24</v>
      </c>
      <c r="S5" s="293"/>
      <c r="T5" s="294"/>
      <c r="U5" s="141" t="str">
        <f>[6]Obdobja!B11</f>
        <v>XII 24</v>
      </c>
    </row>
    <row r="6" spans="1:21" ht="15" customHeight="1" x14ac:dyDescent="0.2">
      <c r="A6" s="246" t="s">
        <v>61</v>
      </c>
      <c r="B6" s="165" t="str">
        <f>[6]Obdobja!B11</f>
        <v>XII 24</v>
      </c>
      <c r="C6" s="167" t="str">
        <f>[6]Obdobja!C11</f>
        <v>XII 23</v>
      </c>
      <c r="D6" s="165" t="str">
        <f>[6]Obdobja!B11</f>
        <v>XII 24</v>
      </c>
      <c r="E6" s="166" t="s">
        <v>73</v>
      </c>
      <c r="F6" s="167" t="str">
        <f>[6]Obdobja!C11</f>
        <v>XII 23</v>
      </c>
      <c r="G6" s="165" t="str">
        <f>[6]Obdobja!B11</f>
        <v>XII 24</v>
      </c>
      <c r="H6" s="166" t="s">
        <v>73</v>
      </c>
      <c r="I6" s="167" t="str">
        <f>[6]Obdobja!C11</f>
        <v>XII 23</v>
      </c>
      <c r="J6" s="165" t="str">
        <f>[6]Obdobja!B11</f>
        <v>XII 24</v>
      </c>
      <c r="K6" s="166" t="s">
        <v>73</v>
      </c>
      <c r="L6" s="166" t="str">
        <f>[6]Obdobja!C11</f>
        <v>XII 23</v>
      </c>
      <c r="M6" s="165" t="str">
        <f>[6]Obdobja!B11</f>
        <v>XII 24</v>
      </c>
      <c r="N6" s="166" t="s">
        <v>73</v>
      </c>
      <c r="O6" s="167" t="str">
        <f>[6]Obdobja!C11</f>
        <v>XII 23</v>
      </c>
      <c r="P6" s="165" t="str">
        <f>[6]Obdobja!B11</f>
        <v>XII 24</v>
      </c>
      <c r="Q6" s="166" t="s">
        <v>73</v>
      </c>
      <c r="R6" s="167" t="str">
        <f>[6]Obdobja!C11</f>
        <v>XII 23</v>
      </c>
      <c r="S6" s="165" t="str">
        <f>[6]Obdobja!B11</f>
        <v>XII 24</v>
      </c>
      <c r="T6" s="166" t="s">
        <v>73</v>
      </c>
      <c r="U6" s="166" t="str">
        <f>[6]Obdobja!C11</f>
        <v>XII 23</v>
      </c>
    </row>
    <row r="7" spans="1:21" ht="15" customHeight="1" x14ac:dyDescent="0.2">
      <c r="A7" s="21" t="s">
        <v>22</v>
      </c>
      <c r="B7" s="22">
        <f>+'[6]11ud'!B7</f>
        <v>47038</v>
      </c>
      <c r="C7" s="103">
        <f>+'[6]11ud'!C7</f>
        <v>97.280416933799359</v>
      </c>
      <c r="D7" s="22">
        <f>+'[6]11ud'!D7</f>
        <v>16137</v>
      </c>
      <c r="E7" s="75">
        <f>+'[6]11ud'!E7</f>
        <v>34.306305540201535</v>
      </c>
      <c r="F7" s="103">
        <f>+'[6]11ud'!F7</f>
        <v>98.342373087939549</v>
      </c>
      <c r="G7" s="22">
        <f>+'[6]11ud'!G7</f>
        <v>11145</v>
      </c>
      <c r="H7" s="75">
        <f>+'[6]11ud'!H7</f>
        <v>23.69360942216931</v>
      </c>
      <c r="I7" s="103">
        <f>+'[6]11ud'!I7</f>
        <v>94.867211440245143</v>
      </c>
      <c r="J7" s="22">
        <f>+'[6]11ud'!J7</f>
        <v>11869</v>
      </c>
      <c r="K7" s="75">
        <f>+'[6]11ud'!K7</f>
        <v>25.232790509800584</v>
      </c>
      <c r="L7" s="75">
        <f>+'[6]11ud'!L7</f>
        <v>98.604303397856611</v>
      </c>
      <c r="M7" s="22">
        <f>+'[6]11ud'!M7</f>
        <v>4960</v>
      </c>
      <c r="N7" s="75">
        <f>+'[6]11ud'!N7</f>
        <v>10.54466601471151</v>
      </c>
      <c r="O7" s="103">
        <f>+'[6]11ud'!O7</f>
        <v>98.706467661691548</v>
      </c>
      <c r="P7" s="22">
        <f>+'[6]11ud'!P7</f>
        <v>2651</v>
      </c>
      <c r="Q7" s="75">
        <f>+'[6]11ud'!Q7</f>
        <v>5.6358688719758492</v>
      </c>
      <c r="R7" s="103">
        <f>+'[6]11ud'!R7</f>
        <v>93.148278285312728</v>
      </c>
      <c r="S7" s="22">
        <f>+'[6]11ud'!S7</f>
        <v>276</v>
      </c>
      <c r="T7" s="75">
        <f>+'[6]11ud'!T7</f>
        <v>0.58675964114120494</v>
      </c>
      <c r="U7" s="75">
        <f>+'[6]11ud'!U7</f>
        <v>95.833333333333343</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18" t="s">
        <v>23</v>
      </c>
      <c r="B9" s="12">
        <f>+'[6]11ud'!B9</f>
        <v>5281</v>
      </c>
      <c r="C9" s="105">
        <f>+'[6]11ud'!C9</f>
        <v>95.826528760660494</v>
      </c>
      <c r="D9" s="12">
        <f>+'[6]11ud'!D9</f>
        <v>1670</v>
      </c>
      <c r="E9" s="81">
        <f>+'[6]11ud'!E9</f>
        <v>31.622798712365078</v>
      </c>
      <c r="F9" s="105">
        <f>+'[6]11ud'!F9</f>
        <v>94.940306992609436</v>
      </c>
      <c r="G9" s="12">
        <f>+'[6]11ud'!G9</f>
        <v>1463</v>
      </c>
      <c r="H9" s="81">
        <f>+'[6]11ud'!H9</f>
        <v>27.703086536640786</v>
      </c>
      <c r="I9" s="105">
        <f>+'[6]11ud'!I9</f>
        <v>94.692556634304196</v>
      </c>
      <c r="J9" s="12">
        <f>+'[6]11ud'!J9</f>
        <v>1302</v>
      </c>
      <c r="K9" s="81">
        <f>+'[6]11ud'!K9</f>
        <v>24.654421511077448</v>
      </c>
      <c r="L9" s="81">
        <f>+'[6]11ud'!L9</f>
        <v>95.735294117647058</v>
      </c>
      <c r="M9" s="12">
        <f>+'[6]11ud'!M9</f>
        <v>580</v>
      </c>
      <c r="N9" s="81">
        <f>+'[6]11ud'!N9</f>
        <v>10.982768415072904</v>
      </c>
      <c r="O9" s="105">
        <f>+'[6]11ud'!O9</f>
        <v>102.29276895943562</v>
      </c>
      <c r="P9" s="12">
        <f>+'[6]11ud'!P9</f>
        <v>242</v>
      </c>
      <c r="Q9" s="81">
        <f>+'[6]11ud'!Q9</f>
        <v>4.5824654421511077</v>
      </c>
      <c r="R9" s="105">
        <f>+'[6]11ud'!R9</f>
        <v>93.798449612403104</v>
      </c>
      <c r="S9" s="12">
        <f>+'[6]11ud'!S9</f>
        <v>24</v>
      </c>
      <c r="T9" s="81">
        <f>+'[6]11ud'!T9</f>
        <v>0.45445938269267183</v>
      </c>
      <c r="U9" s="81">
        <f>+'[6]11ud'!U9</f>
        <v>109.09090909090908</v>
      </c>
    </row>
    <row r="10" spans="1:21" ht="15" customHeight="1" x14ac:dyDescent="0.2">
      <c r="A10" s="18" t="s">
        <v>24</v>
      </c>
      <c r="B10" s="12">
        <f>+'[6]11ud'!B17</f>
        <v>3411</v>
      </c>
      <c r="C10" s="105">
        <f>+'[6]11ud'!C17</f>
        <v>99.649430324276949</v>
      </c>
      <c r="D10" s="12">
        <f>+'[6]11ud'!D17</f>
        <v>1184</v>
      </c>
      <c r="E10" s="81">
        <f>+'[6]11ud'!E17</f>
        <v>34.711228378774557</v>
      </c>
      <c r="F10" s="105">
        <f>+'[6]11ud'!F17</f>
        <v>105.80875781948167</v>
      </c>
      <c r="G10" s="12">
        <f>+'[6]11ud'!G17</f>
        <v>739</v>
      </c>
      <c r="H10" s="81">
        <f>+'[6]11ud'!H17</f>
        <v>21.665200820873647</v>
      </c>
      <c r="I10" s="105">
        <f>+'[6]11ud'!I17</f>
        <v>95.231958762886592</v>
      </c>
      <c r="J10" s="12">
        <f>+'[6]11ud'!J17</f>
        <v>927</v>
      </c>
      <c r="K10" s="81">
        <f>+'[6]11ud'!K17</f>
        <v>27.176781002638524</v>
      </c>
      <c r="L10" s="81">
        <f>+'[6]11ud'!L17</f>
        <v>96.062176165803109</v>
      </c>
      <c r="M10" s="12">
        <f>+'[6]11ud'!M17</f>
        <v>354</v>
      </c>
      <c r="N10" s="81">
        <f>+'[6]11ud'!N17</f>
        <v>10.378188214599824</v>
      </c>
      <c r="O10" s="105">
        <f>+'[6]11ud'!O17</f>
        <v>103.20699708454811</v>
      </c>
      <c r="P10" s="12">
        <f>+'[6]11ud'!P17</f>
        <v>193</v>
      </c>
      <c r="Q10" s="81">
        <f>+'[6]11ud'!Q17</f>
        <v>5.6581647610671357</v>
      </c>
      <c r="R10" s="105">
        <f>+'[6]11ud'!R17</f>
        <v>97.969543147208128</v>
      </c>
      <c r="S10" s="12">
        <f>+'[6]11ud'!S17</f>
        <v>14</v>
      </c>
      <c r="T10" s="81">
        <f>+'[6]11ud'!T17</f>
        <v>0.4104368220463207</v>
      </c>
      <c r="U10" s="81">
        <f>+'[6]11ud'!U17</f>
        <v>60.869565217391312</v>
      </c>
    </row>
    <row r="11" spans="1:21" ht="15" customHeight="1" x14ac:dyDescent="0.2">
      <c r="A11" s="18" t="s">
        <v>25</v>
      </c>
      <c r="B11" s="12">
        <f>+'[6]11ud'!B25</f>
        <v>3151</v>
      </c>
      <c r="C11" s="105">
        <f>+'[6]11ud'!C25</f>
        <v>101.18818240205523</v>
      </c>
      <c r="D11" s="12">
        <f>+'[6]11ud'!D25</f>
        <v>1082</v>
      </c>
      <c r="E11" s="81">
        <f>+'[6]11ud'!E25</f>
        <v>34.338305299904789</v>
      </c>
      <c r="F11" s="105">
        <f>+'[6]11ud'!F25</f>
        <v>99.723502304147459</v>
      </c>
      <c r="G11" s="12">
        <f>+'[6]11ud'!G25</f>
        <v>673</v>
      </c>
      <c r="H11" s="81">
        <f>+'[6]11ud'!H25</f>
        <v>21.358298952713426</v>
      </c>
      <c r="I11" s="105">
        <f>+'[6]11ud'!I25</f>
        <v>99.703703703703709</v>
      </c>
      <c r="J11" s="12">
        <f>+'[6]11ud'!J25</f>
        <v>803</v>
      </c>
      <c r="K11" s="81">
        <f>+'[6]11ud'!K25</f>
        <v>25.483973341796258</v>
      </c>
      <c r="L11" s="81">
        <f>+'[6]11ud'!L25</f>
        <v>101.64556962025317</v>
      </c>
      <c r="M11" s="12">
        <f>+'[6]11ud'!M25</f>
        <v>381</v>
      </c>
      <c r="N11" s="81">
        <f>+'[6]11ud'!N25</f>
        <v>12.091399555696604</v>
      </c>
      <c r="O11" s="105">
        <f>+'[6]11ud'!O25</f>
        <v>109.48275862068965</v>
      </c>
      <c r="P11" s="12">
        <f>+'[6]11ud'!P25</f>
        <v>190</v>
      </c>
      <c r="Q11" s="81">
        <f>+'[6]11ud'!Q25</f>
        <v>6.0298317994287522</v>
      </c>
      <c r="R11" s="105">
        <f>+'[6]11ud'!R25</f>
        <v>98.958333333333343</v>
      </c>
      <c r="S11" s="12">
        <f>+'[6]11ud'!S25</f>
        <v>22</v>
      </c>
      <c r="T11" s="81">
        <f>+'[6]11ud'!T25</f>
        <v>0.69819105046017138</v>
      </c>
      <c r="U11" s="81">
        <f>+'[6]11ud'!U25</f>
        <v>91.666666666666657</v>
      </c>
    </row>
    <row r="12" spans="1:21" ht="15" customHeight="1" x14ac:dyDescent="0.2">
      <c r="A12" s="18" t="s">
        <v>26</v>
      </c>
      <c r="B12" s="12">
        <f>+'[6]11ud'!B32</f>
        <v>13145</v>
      </c>
      <c r="C12" s="105">
        <f>+'[6]11ud'!C32</f>
        <v>96.89665339820138</v>
      </c>
      <c r="D12" s="12">
        <f>+'[6]11ud'!D32</f>
        <v>4249</v>
      </c>
      <c r="E12" s="81">
        <f>+'[6]11ud'!E32</f>
        <v>32.32407759604412</v>
      </c>
      <c r="F12" s="105">
        <f>+'[6]11ud'!F32</f>
        <v>98.722118959107803</v>
      </c>
      <c r="G12" s="12">
        <f>+'[6]11ud'!G32</f>
        <v>2522</v>
      </c>
      <c r="H12" s="81">
        <f>+'[6]11ud'!H32</f>
        <v>19.186002282236593</v>
      </c>
      <c r="I12" s="105">
        <f>+'[6]11ud'!I32</f>
        <v>92.48258159149249</v>
      </c>
      <c r="J12" s="12">
        <f>+'[6]11ud'!J32</f>
        <v>3559</v>
      </c>
      <c r="K12" s="81">
        <f>+'[6]11ud'!K32</f>
        <v>27.07493343476607</v>
      </c>
      <c r="L12" s="81">
        <f>+'[6]11ud'!L32</f>
        <v>98.125172318720715</v>
      </c>
      <c r="M12" s="12">
        <f>+'[6]11ud'!M32</f>
        <v>1597</v>
      </c>
      <c r="N12" s="81">
        <f>+'[6]11ud'!N32</f>
        <v>12.149106124001522</v>
      </c>
      <c r="O12" s="105">
        <f>+'[6]11ud'!O32</f>
        <v>99.625701809107923</v>
      </c>
      <c r="P12" s="12">
        <f>+'[6]11ud'!P32</f>
        <v>1088</v>
      </c>
      <c r="Q12" s="81">
        <f>+'[6]11ud'!Q32</f>
        <v>8.2769113731456834</v>
      </c>
      <c r="R12" s="105">
        <f>+'[6]11ud'!R32</f>
        <v>93.150684931506845</v>
      </c>
      <c r="S12" s="12">
        <f>+'[6]11ud'!S32</f>
        <v>130</v>
      </c>
      <c r="T12" s="81">
        <f>+'[6]11ud'!T32</f>
        <v>0.9889691898060099</v>
      </c>
      <c r="U12" s="81">
        <f>+'[6]11ud'!U32</f>
        <v>94.890510948905103</v>
      </c>
    </row>
    <row r="13" spans="1:21" ht="15" customHeight="1" x14ac:dyDescent="0.2">
      <c r="A13" s="18" t="s">
        <v>27</v>
      </c>
      <c r="B13" s="12">
        <f>+'[6]11ud'!B43</f>
        <v>6578</v>
      </c>
      <c r="C13" s="105">
        <f>+'[6]11ud'!C43</f>
        <v>100.73506891271056</v>
      </c>
      <c r="D13" s="12">
        <f>+'[6]11ud'!D43</f>
        <v>2055</v>
      </c>
      <c r="E13" s="81">
        <f>+'[6]11ud'!E43</f>
        <v>31.240498631802982</v>
      </c>
      <c r="F13" s="105">
        <f>+'[6]11ud'!F43</f>
        <v>104.7400611620795</v>
      </c>
      <c r="G13" s="12">
        <f>+'[6]11ud'!G43</f>
        <v>1647</v>
      </c>
      <c r="H13" s="81">
        <f>+'[6]11ud'!H43</f>
        <v>25.038005472788083</v>
      </c>
      <c r="I13" s="105">
        <f>+'[6]11ud'!I43</f>
        <v>99.216867469879517</v>
      </c>
      <c r="J13" s="12">
        <f>+'[6]11ud'!J43</f>
        <v>1747</v>
      </c>
      <c r="K13" s="81">
        <f>+'[6]11ud'!K43</f>
        <v>26.558224384311341</v>
      </c>
      <c r="L13" s="81">
        <f>+'[6]11ud'!L43</f>
        <v>103.31164991129509</v>
      </c>
      <c r="M13" s="12">
        <f>+'[6]11ud'!M43</f>
        <v>687</v>
      </c>
      <c r="N13" s="81">
        <f>+'[6]11ud'!N43</f>
        <v>10.443903922164791</v>
      </c>
      <c r="O13" s="105">
        <f>+'[6]11ud'!O43</f>
        <v>90.633245382585741</v>
      </c>
      <c r="P13" s="12">
        <f>+'[6]11ud'!P43</f>
        <v>407</v>
      </c>
      <c r="Q13" s="81">
        <f>+'[6]11ud'!Q43</f>
        <v>6.1872909698996654</v>
      </c>
      <c r="R13" s="105">
        <f>+'[6]11ud'!R43</f>
        <v>93.563218390804593</v>
      </c>
      <c r="S13" s="12">
        <f>+'[6]11ud'!S43</f>
        <v>35</v>
      </c>
      <c r="T13" s="81">
        <f>+'[6]11ud'!T43</f>
        <v>0.53207661903314074</v>
      </c>
      <c r="U13" s="81">
        <f>+'[6]11ud'!U43</f>
        <v>145.83333333333331</v>
      </c>
    </row>
    <row r="14" spans="1:21" ht="15" customHeight="1" x14ac:dyDescent="0.2">
      <c r="A14" s="18" t="s">
        <v>28</v>
      </c>
      <c r="B14" s="12">
        <f>+'[6]11ud'!B50</f>
        <v>3170</v>
      </c>
      <c r="C14" s="105">
        <f>+'[6]11ud'!C50</f>
        <v>97.628580227902688</v>
      </c>
      <c r="D14" s="12">
        <f>+'[6]11ud'!D50</f>
        <v>1225</v>
      </c>
      <c r="E14" s="81">
        <f>+'[6]11ud'!E50</f>
        <v>38.643533123028391</v>
      </c>
      <c r="F14" s="105">
        <f>+'[6]11ud'!F50</f>
        <v>96.003134796238243</v>
      </c>
      <c r="G14" s="12">
        <f>+'[6]11ud'!G50</f>
        <v>889</v>
      </c>
      <c r="H14" s="81">
        <f>+'[6]11ud'!H50</f>
        <v>28.044164037854891</v>
      </c>
      <c r="I14" s="105">
        <f>+'[6]11ud'!I50</f>
        <v>97.585071350164654</v>
      </c>
      <c r="J14" s="12">
        <f>+'[6]11ud'!J50</f>
        <v>670</v>
      </c>
      <c r="K14" s="81">
        <f>+'[6]11ud'!K50</f>
        <v>21.135646687697161</v>
      </c>
      <c r="L14" s="81">
        <f>+'[6]11ud'!L50</f>
        <v>99.259259259259252</v>
      </c>
      <c r="M14" s="12">
        <f>+'[6]11ud'!M50</f>
        <v>278</v>
      </c>
      <c r="N14" s="81">
        <f>+'[6]11ud'!N50</f>
        <v>8.7697160883280745</v>
      </c>
      <c r="O14" s="105">
        <f>+'[6]11ud'!O50</f>
        <v>105.3030303030303</v>
      </c>
      <c r="P14" s="12">
        <f>+'[6]11ud'!P50</f>
        <v>98</v>
      </c>
      <c r="Q14" s="81">
        <f>+'[6]11ud'!Q50</f>
        <v>3.0914826498422712</v>
      </c>
      <c r="R14" s="105">
        <f>+'[6]11ud'!R50</f>
        <v>88.288288288288285</v>
      </c>
      <c r="S14" s="12">
        <f>+'[6]11ud'!S50</f>
        <v>10</v>
      </c>
      <c r="T14" s="81">
        <f>+'[6]11ud'!T50</f>
        <v>0.31545741324921134</v>
      </c>
      <c r="U14" s="81">
        <f>+'[6]11ud'!U50</f>
        <v>100</v>
      </c>
    </row>
    <row r="15" spans="1:21" ht="15" customHeight="1" x14ac:dyDescent="0.2">
      <c r="A15" s="18" t="s">
        <v>29</v>
      </c>
      <c r="B15" s="12">
        <f>+'[6]11ud'!B56</f>
        <v>1585</v>
      </c>
      <c r="C15" s="105">
        <f>+'[6]11ud'!C56</f>
        <v>95.944309927360777</v>
      </c>
      <c r="D15" s="12">
        <f>+'[6]11ud'!D56</f>
        <v>530</v>
      </c>
      <c r="E15" s="81">
        <f>+'[6]11ud'!E56</f>
        <v>33.438485804416402</v>
      </c>
      <c r="F15" s="105">
        <f>+'[6]11ud'!F56</f>
        <v>96.892138939670929</v>
      </c>
      <c r="G15" s="12">
        <f>+'[6]11ud'!G56</f>
        <v>372</v>
      </c>
      <c r="H15" s="81">
        <f>+'[6]11ud'!H56</f>
        <v>23.470031545741325</v>
      </c>
      <c r="I15" s="105">
        <f>+'[6]11ud'!I56</f>
        <v>99.465240641711233</v>
      </c>
      <c r="J15" s="12">
        <f>+'[6]11ud'!J56</f>
        <v>397</v>
      </c>
      <c r="K15" s="81">
        <f>+'[6]11ud'!K56</f>
        <v>25.047318611987379</v>
      </c>
      <c r="L15" s="81">
        <f>+'[6]11ud'!L56</f>
        <v>93.632075471698116</v>
      </c>
      <c r="M15" s="12">
        <f>+'[6]11ud'!M56</f>
        <v>155</v>
      </c>
      <c r="N15" s="81">
        <f>+'[6]11ud'!N56</f>
        <v>9.7791798107255516</v>
      </c>
      <c r="O15" s="105">
        <f>+'[6]11ud'!O56</f>
        <v>89.080459770114942</v>
      </c>
      <c r="P15" s="12">
        <f>+'[6]11ud'!P56</f>
        <v>122</v>
      </c>
      <c r="Q15" s="81">
        <f>+'[6]11ud'!Q56</f>
        <v>7.6971608832807572</v>
      </c>
      <c r="R15" s="105">
        <f>+'[6]11ud'!R56</f>
        <v>102.52100840336134</v>
      </c>
      <c r="S15" s="12">
        <f>+'[6]11ud'!S56</f>
        <v>9</v>
      </c>
      <c r="T15" s="81">
        <f>+'[6]11ud'!T56</f>
        <v>0.56782334384858046</v>
      </c>
      <c r="U15" s="81">
        <f>+'[6]11ud'!U56</f>
        <v>64.285714285714292</v>
      </c>
    </row>
    <row r="16" spans="1:21" ht="15" customHeight="1" x14ac:dyDescent="0.2">
      <c r="A16" s="18" t="s">
        <v>30</v>
      </c>
      <c r="B16" s="12">
        <f>+'[6]11ud'!B62</f>
        <v>2599</v>
      </c>
      <c r="C16" s="105">
        <f>+'[6]11ud'!C62</f>
        <v>96.509468993687335</v>
      </c>
      <c r="D16" s="12">
        <f>+'[6]11ud'!D62</f>
        <v>1378</v>
      </c>
      <c r="E16" s="81">
        <f>+'[6]11ud'!E62</f>
        <v>53.020392458637936</v>
      </c>
      <c r="F16" s="105">
        <f>+'[6]11ud'!F62</f>
        <v>94.903581267217632</v>
      </c>
      <c r="G16" s="12">
        <f>+'[6]11ud'!G62</f>
        <v>517</v>
      </c>
      <c r="H16" s="81">
        <f>+'[6]11ud'!H62</f>
        <v>19.892266256252405</v>
      </c>
      <c r="I16" s="105">
        <f>+'[6]11ud'!I62</f>
        <v>96.998123827392121</v>
      </c>
      <c r="J16" s="12">
        <f>+'[6]11ud'!J62</f>
        <v>437</v>
      </c>
      <c r="K16" s="81">
        <f>+'[6]11ud'!K62</f>
        <v>16.814159292035399</v>
      </c>
      <c r="L16" s="81">
        <f>+'[6]11ud'!L62</f>
        <v>101.62790697674417</v>
      </c>
      <c r="M16" s="12">
        <f>+'[6]11ud'!M62</f>
        <v>194</v>
      </c>
      <c r="N16" s="81">
        <f>+'[6]11ud'!N62</f>
        <v>7.4644093882262412</v>
      </c>
      <c r="O16" s="105">
        <f>+'[6]11ud'!O62</f>
        <v>104.3010752688172</v>
      </c>
      <c r="P16" s="12">
        <f>+'[6]11ud'!P62</f>
        <v>70</v>
      </c>
      <c r="Q16" s="81">
        <f>+'[6]11ud'!Q62</f>
        <v>2.6933435936898809</v>
      </c>
      <c r="R16" s="105">
        <f>+'[6]11ud'!R62</f>
        <v>83.333333333333343</v>
      </c>
      <c r="S16" s="12">
        <f>+'[6]11ud'!S62</f>
        <v>3</v>
      </c>
      <c r="T16" s="81">
        <f>+'[6]11ud'!T62</f>
        <v>0.11542901115813775</v>
      </c>
      <c r="U16" s="81">
        <f>+'[6]11ud'!U62</f>
        <v>37.5</v>
      </c>
    </row>
    <row r="17" spans="1:21" ht="15" customHeight="1" x14ac:dyDescent="0.2">
      <c r="A17" s="18" t="s">
        <v>31</v>
      </c>
      <c r="B17" s="12">
        <f>+'[6]11ud'!B68</f>
        <v>1937</v>
      </c>
      <c r="C17" s="105">
        <f>+'[6]11ud'!C68</f>
        <v>104.47680690399137</v>
      </c>
      <c r="D17" s="12">
        <f>+'[6]11ud'!D68</f>
        <v>497</v>
      </c>
      <c r="E17" s="81">
        <f>+'[6]11ud'!E68</f>
        <v>25.658234383066596</v>
      </c>
      <c r="F17" s="105">
        <f>+'[6]11ud'!F68</f>
        <v>110.44444444444443</v>
      </c>
      <c r="G17" s="12">
        <f>+'[6]11ud'!G68</f>
        <v>605</v>
      </c>
      <c r="H17" s="81">
        <f>+'[6]11ud'!H68</f>
        <v>31.233866804336603</v>
      </c>
      <c r="I17" s="105">
        <f>+'[6]11ud'!I68</f>
        <v>97.738287560581583</v>
      </c>
      <c r="J17" s="12">
        <f>+'[6]11ud'!J68</f>
        <v>572</v>
      </c>
      <c r="K17" s="81">
        <f>+'[6]11ud'!K68</f>
        <v>29.530201342281881</v>
      </c>
      <c r="L17" s="81">
        <f>+'[6]11ud'!L68</f>
        <v>108.53889943074005</v>
      </c>
      <c r="M17" s="12">
        <f>+'[6]11ud'!M68</f>
        <v>193</v>
      </c>
      <c r="N17" s="81">
        <f>+'[6]11ud'!N68</f>
        <v>9.96386164171399</v>
      </c>
      <c r="O17" s="105">
        <f>+'[6]11ud'!O68</f>
        <v>97.474747474747474</v>
      </c>
      <c r="P17" s="12">
        <f>+'[6]11ud'!P68</f>
        <v>62</v>
      </c>
      <c r="Q17" s="81">
        <f>+'[6]11ud'!Q68</f>
        <v>3.2008260196179661</v>
      </c>
      <c r="R17" s="105">
        <f>+'[6]11ud'!R68</f>
        <v>119.23076923076923</v>
      </c>
      <c r="S17" s="12">
        <f>+'[6]11ud'!S68</f>
        <v>8</v>
      </c>
      <c r="T17" s="81">
        <f>+'[6]11ud'!T68</f>
        <v>0.41300980898296336</v>
      </c>
      <c r="U17" s="81">
        <f>+'[6]11ud'!U68</f>
        <v>100</v>
      </c>
    </row>
    <row r="18" spans="1:21" ht="15" customHeight="1" x14ac:dyDescent="0.2">
      <c r="A18" s="18" t="s">
        <v>32</v>
      </c>
      <c r="B18" s="12">
        <f>+'[6]11ud'!B72</f>
        <v>2061</v>
      </c>
      <c r="C18" s="105">
        <f>+'[6]11ud'!C72</f>
        <v>93.852459016393439</v>
      </c>
      <c r="D18" s="12">
        <f>+'[6]11ud'!D72</f>
        <v>890</v>
      </c>
      <c r="E18" s="81">
        <f>+'[6]11ud'!E72</f>
        <v>43.182920912178552</v>
      </c>
      <c r="F18" s="105">
        <f>+'[6]11ud'!F72</f>
        <v>95.6989247311828</v>
      </c>
      <c r="G18" s="12">
        <f>+'[6]11ud'!G72</f>
        <v>558</v>
      </c>
      <c r="H18" s="81">
        <f>+'[6]11ud'!H72</f>
        <v>27.074235807860266</v>
      </c>
      <c r="I18" s="105">
        <f>+'[6]11ud'!I72</f>
        <v>93.78151260504201</v>
      </c>
      <c r="J18" s="12">
        <f>+'[6]11ud'!J72</f>
        <v>433</v>
      </c>
      <c r="K18" s="81">
        <f>+'[6]11ud'!K72</f>
        <v>21.009218825812713</v>
      </c>
      <c r="L18" s="81">
        <f>+'[6]11ud'!L72</f>
        <v>95.584988962472409</v>
      </c>
      <c r="M18" s="12">
        <f>+'[6]11ud'!M72</f>
        <v>132</v>
      </c>
      <c r="N18" s="81">
        <f>+'[6]11ud'!N72</f>
        <v>6.4046579330422126</v>
      </c>
      <c r="O18" s="105">
        <f>+'[6]11ud'!O72</f>
        <v>88</v>
      </c>
      <c r="P18" s="12">
        <f>+'[6]11ud'!P72</f>
        <v>43</v>
      </c>
      <c r="Q18" s="81">
        <f>+'[6]11ud'!Q72</f>
        <v>2.0863658418243571</v>
      </c>
      <c r="R18" s="105">
        <f>+'[6]11ud'!R72</f>
        <v>67.1875</v>
      </c>
      <c r="S18" s="12">
        <f>+'[6]11ud'!S72</f>
        <v>5</v>
      </c>
      <c r="T18" s="81">
        <f>+'[6]11ud'!T72</f>
        <v>0.24260067928190196</v>
      </c>
      <c r="U18" s="81">
        <f>+'[6]11ud'!U72</f>
        <v>125</v>
      </c>
    </row>
    <row r="19" spans="1:21" ht="15" customHeight="1" x14ac:dyDescent="0.2">
      <c r="A19" s="18" t="s">
        <v>33</v>
      </c>
      <c r="B19" s="12">
        <f>+'[6]11ud'!B77</f>
        <v>1341</v>
      </c>
      <c r="C19" s="105">
        <f>+'[6]11ud'!C77</f>
        <v>88.107752956636006</v>
      </c>
      <c r="D19" s="12">
        <f>+'[6]11ud'!D77</f>
        <v>529</v>
      </c>
      <c r="E19" s="81">
        <f>+'[6]11ud'!E77</f>
        <v>39.448173005219985</v>
      </c>
      <c r="F19" s="105">
        <f>+'[6]11ud'!F77</f>
        <v>89.965986394557831</v>
      </c>
      <c r="G19" s="12">
        <f>+'[6]11ud'!G77</f>
        <v>353</v>
      </c>
      <c r="H19" s="81">
        <f>+'[6]11ud'!H77</f>
        <v>26.32363907531693</v>
      </c>
      <c r="I19" s="105">
        <f>+'[6]11ud'!I77</f>
        <v>84.65227817745803</v>
      </c>
      <c r="J19" s="12">
        <f>+'[6]11ud'!J77</f>
        <v>298</v>
      </c>
      <c r="K19" s="81">
        <f>+'[6]11ud'!K77</f>
        <v>22.222222222222221</v>
      </c>
      <c r="L19" s="81">
        <f>+'[6]11ud'!L77</f>
        <v>86.127167630057798</v>
      </c>
      <c r="M19" s="12">
        <f>+'[6]11ud'!M77</f>
        <v>114</v>
      </c>
      <c r="N19" s="81">
        <f>+'[6]11ud'!N77</f>
        <v>8.5011185682326627</v>
      </c>
      <c r="O19" s="105">
        <f>+'[6]11ud'!O77</f>
        <v>97.435897435897431</v>
      </c>
      <c r="P19" s="12">
        <f>+'[6]11ud'!P77</f>
        <v>44</v>
      </c>
      <c r="Q19" s="81">
        <f>+'[6]11ud'!Q77</f>
        <v>3.2811334824757643</v>
      </c>
      <c r="R19" s="105">
        <f>+'[6]11ud'!R77</f>
        <v>86.274509803921575</v>
      </c>
      <c r="S19" s="12">
        <f>+'[6]11ud'!S77</f>
        <v>3</v>
      </c>
      <c r="T19" s="81">
        <f>+'[6]11ud'!T77</f>
        <v>0.22371364653243847</v>
      </c>
      <c r="U19" s="81">
        <f>+'[6]11ud'!U77</f>
        <v>100</v>
      </c>
    </row>
    <row r="20" spans="1:21" ht="15" customHeight="1" x14ac:dyDescent="0.2">
      <c r="A20" s="25" t="s">
        <v>34</v>
      </c>
      <c r="B20" s="26">
        <f>+'[6]11ud'!B83</f>
        <v>2779</v>
      </c>
      <c r="C20" s="106">
        <f>+'[6]11ud'!C83</f>
        <v>91.264367816091948</v>
      </c>
      <c r="D20" s="26">
        <f>+'[6]11ud'!D83</f>
        <v>848</v>
      </c>
      <c r="E20" s="83">
        <f>+'[6]11ud'!E83</f>
        <v>30.514573587621445</v>
      </c>
      <c r="F20" s="106">
        <f>+'[6]11ud'!F83</f>
        <v>90.501600853788688</v>
      </c>
      <c r="G20" s="26">
        <f>+'[6]11ud'!G83</f>
        <v>807</v>
      </c>
      <c r="H20" s="83">
        <f>+'[6]11ud'!H83</f>
        <v>29.039222741993527</v>
      </c>
      <c r="I20" s="106">
        <f>+'[6]11ud'!I83</f>
        <v>88.100436681222703</v>
      </c>
      <c r="J20" s="26">
        <f>+'[6]11ud'!J83</f>
        <v>724</v>
      </c>
      <c r="K20" s="83">
        <f>+'[6]11ud'!K83</f>
        <v>26.05253688377114</v>
      </c>
      <c r="L20" s="83">
        <f>+'[6]11ud'!L83</f>
        <v>96.662216288384514</v>
      </c>
      <c r="M20" s="26">
        <f>+'[6]11ud'!M83</f>
        <v>295</v>
      </c>
      <c r="N20" s="83">
        <f>+'[6]11ud'!N83</f>
        <v>10.615329255127744</v>
      </c>
      <c r="O20" s="106">
        <f>+'[6]11ud'!O83</f>
        <v>93.059936908517344</v>
      </c>
      <c r="P20" s="26">
        <f>+'[6]11ud'!P83</f>
        <v>92</v>
      </c>
      <c r="Q20" s="83">
        <f>+'[6]11ud'!Q83</f>
        <v>3.3105433609211947</v>
      </c>
      <c r="R20" s="106">
        <f>+'[6]11ud'!R83</f>
        <v>80</v>
      </c>
      <c r="S20" s="26">
        <f>+'[6]11ud'!S83</f>
        <v>13</v>
      </c>
      <c r="T20" s="83">
        <f>+'[6]11ud'!T83</f>
        <v>0.46779417056495143</v>
      </c>
      <c r="U20" s="83">
        <f>+'[6]11ud'!U83</f>
        <v>118.18181818181819</v>
      </c>
    </row>
    <row r="22" spans="1:21" ht="15" customHeight="1" x14ac:dyDescent="0.2">
      <c r="A22" s="68" t="s">
        <v>147</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2" location="Kazalo!A1" display="nazaj na kazalo" xr:uid="{00000000-0004-0000-1B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7"/>
  <sheetViews>
    <sheetView showGridLines="0" tabSelected="1" workbookViewId="0">
      <selection activeCell="F20" sqref="F20"/>
    </sheetView>
  </sheetViews>
  <sheetFormatPr defaultColWidth="9.140625" defaultRowHeight="15" customHeight="1" x14ac:dyDescent="0.2"/>
  <cols>
    <col min="1" max="1" width="24.85546875" style="6" customWidth="1"/>
    <col min="2" max="21" width="6.28515625" style="6" customWidth="1"/>
    <col min="22" max="16384" width="9.140625" style="6"/>
  </cols>
  <sheetData>
    <row r="1" spans="1:21" ht="15" customHeight="1" x14ac:dyDescent="0.2">
      <c r="A1" s="9" t="s">
        <v>175</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12"/>
      <c r="C3" s="314"/>
      <c r="D3" s="312" t="s">
        <v>90</v>
      </c>
      <c r="E3" s="313"/>
      <c r="F3" s="313"/>
      <c r="G3" s="312" t="s">
        <v>92</v>
      </c>
      <c r="H3" s="313"/>
      <c r="I3" s="314"/>
      <c r="J3" s="306" t="s">
        <v>93</v>
      </c>
      <c r="K3" s="306"/>
      <c r="L3" s="306"/>
      <c r="M3" s="312" t="s">
        <v>98</v>
      </c>
      <c r="N3" s="313"/>
      <c r="O3" s="313"/>
      <c r="P3" s="312" t="s">
        <v>95</v>
      </c>
      <c r="Q3" s="313"/>
      <c r="R3" s="314"/>
      <c r="S3" s="313" t="s">
        <v>97</v>
      </c>
      <c r="T3" s="313"/>
      <c r="U3" s="313"/>
    </row>
    <row r="4" spans="1:21" ht="15" customHeight="1" x14ac:dyDescent="0.2">
      <c r="A4" s="160"/>
      <c r="B4" s="307" t="s">
        <v>0</v>
      </c>
      <c r="C4" s="311"/>
      <c r="D4" s="307" t="s">
        <v>91</v>
      </c>
      <c r="E4" s="308"/>
      <c r="F4" s="308"/>
      <c r="G4" s="307" t="s">
        <v>145</v>
      </c>
      <c r="H4" s="308"/>
      <c r="I4" s="311"/>
      <c r="J4" s="308" t="s">
        <v>466</v>
      </c>
      <c r="K4" s="308"/>
      <c r="L4" s="308"/>
      <c r="M4" s="307" t="s">
        <v>99</v>
      </c>
      <c r="N4" s="308"/>
      <c r="O4" s="308"/>
      <c r="P4" s="307" t="s">
        <v>96</v>
      </c>
      <c r="Q4" s="308"/>
      <c r="R4" s="311"/>
      <c r="S4" s="308" t="s">
        <v>467</v>
      </c>
      <c r="T4" s="308"/>
      <c r="U4" s="308"/>
    </row>
    <row r="5" spans="1:21" ht="15" customHeight="1" x14ac:dyDescent="0.2">
      <c r="A5" s="160" t="s">
        <v>89</v>
      </c>
      <c r="B5" s="259"/>
      <c r="C5" s="145" t="str">
        <f>Obdobja!B11</f>
        <v>XII 24</v>
      </c>
      <c r="D5" s="259"/>
      <c r="E5" s="260"/>
      <c r="F5" s="145" t="str">
        <f>Obdobja!B11</f>
        <v>XII 24</v>
      </c>
      <c r="G5" s="259"/>
      <c r="H5" s="260"/>
      <c r="I5" s="145" t="str">
        <f>Obdobja!B11</f>
        <v>XII 24</v>
      </c>
      <c r="J5" s="259"/>
      <c r="K5" s="260"/>
      <c r="L5" s="141" t="str">
        <f>Obdobja!B11</f>
        <v>XII 24</v>
      </c>
      <c r="M5" s="259"/>
      <c r="N5" s="260"/>
      <c r="O5" s="145" t="str">
        <f>Obdobja!B11</f>
        <v>XII 24</v>
      </c>
      <c r="P5" s="259"/>
      <c r="Q5" s="260"/>
      <c r="R5" s="145" t="str">
        <f>Obdobja!B11</f>
        <v>XII 24</v>
      </c>
      <c r="S5" s="259"/>
      <c r="T5" s="260"/>
      <c r="U5" s="141" t="str">
        <f>Obdobja!B11</f>
        <v>XII 24</v>
      </c>
    </row>
    <row r="6" spans="1:21" ht="15" customHeight="1" x14ac:dyDescent="0.2">
      <c r="A6" s="161" t="s">
        <v>60</v>
      </c>
      <c r="B6" s="165" t="str">
        <f>Obdobja!B11</f>
        <v>XII 24</v>
      </c>
      <c r="C6" s="167" t="str">
        <f>Obdobja!C11</f>
        <v>XII 23</v>
      </c>
      <c r="D6" s="165" t="str">
        <f>Obdobja!B11</f>
        <v>XII 24</v>
      </c>
      <c r="E6" s="166" t="s">
        <v>73</v>
      </c>
      <c r="F6" s="167" t="str">
        <f>Obdobja!C11</f>
        <v>XII 23</v>
      </c>
      <c r="G6" s="165" t="str">
        <f>Obdobja!B11</f>
        <v>XII 24</v>
      </c>
      <c r="H6" s="166" t="s">
        <v>73</v>
      </c>
      <c r="I6" s="167" t="str">
        <f>Obdobja!C11</f>
        <v>XII 23</v>
      </c>
      <c r="J6" s="165" t="str">
        <f>Obdobja!B11</f>
        <v>XII 24</v>
      </c>
      <c r="K6" s="166" t="s">
        <v>73</v>
      </c>
      <c r="L6" s="166" t="str">
        <f>Obdobja!C11</f>
        <v>XII 23</v>
      </c>
      <c r="M6" s="165" t="str">
        <f>Obdobja!B11</f>
        <v>XII 24</v>
      </c>
      <c r="N6" s="166" t="s">
        <v>73</v>
      </c>
      <c r="O6" s="167" t="str">
        <f>Obdobja!C11</f>
        <v>XII 23</v>
      </c>
      <c r="P6" s="165" t="str">
        <f>Obdobja!B11</f>
        <v>XII 24</v>
      </c>
      <c r="Q6" s="166" t="s">
        <v>73</v>
      </c>
      <c r="R6" s="167" t="str">
        <f>Obdobja!C11</f>
        <v>XII 23</v>
      </c>
      <c r="S6" s="165" t="str">
        <f>Obdobja!B11</f>
        <v>XII 24</v>
      </c>
      <c r="T6" s="166" t="s">
        <v>73</v>
      </c>
      <c r="U6" s="166" t="str">
        <f>Obdobja!C11</f>
        <v>XII 23</v>
      </c>
    </row>
    <row r="7" spans="1:21" ht="15" customHeight="1" x14ac:dyDescent="0.2">
      <c r="A7" s="21" t="s">
        <v>22</v>
      </c>
      <c r="B7" s="22">
        <f>+'[2]Stanje BO'!M4</f>
        <v>47038</v>
      </c>
      <c r="C7" s="103">
        <f>+B7/'[3]Stanje BO'!M4*100</f>
        <v>97.280416933799359</v>
      </c>
      <c r="D7" s="22">
        <f>+'[2]S 1+2'!M4</f>
        <v>16137</v>
      </c>
      <c r="E7" s="75">
        <f>+D7/$B7*100</f>
        <v>34.306305540201535</v>
      </c>
      <c r="F7" s="103">
        <f>+D7/'[3]S 1+2'!M4*100</f>
        <v>98.342373087939549</v>
      </c>
      <c r="G7" s="22">
        <f>+'[2]S 3+4'!M4</f>
        <v>11145</v>
      </c>
      <c r="H7" s="75">
        <f>+G7/B7*100</f>
        <v>23.69360942216931</v>
      </c>
      <c r="I7" s="103">
        <f>+G7/'[3]S 3+4'!M4*100</f>
        <v>94.867211440245143</v>
      </c>
      <c r="J7" s="22">
        <f>+'[2]S 5'!M4</f>
        <v>11869</v>
      </c>
      <c r="K7" s="75">
        <f>+J7/$B7*100</f>
        <v>25.232790509800584</v>
      </c>
      <c r="L7" s="75">
        <f>+J7/'[3]S 5'!M4*100</f>
        <v>98.604303397856611</v>
      </c>
      <c r="M7" s="22">
        <f>+'[2]S 6'!M4</f>
        <v>4960</v>
      </c>
      <c r="N7" s="75">
        <f>+M7/$B7*100</f>
        <v>10.54466601471151</v>
      </c>
      <c r="O7" s="103">
        <f>+M7/'[3]S 6'!M4*100</f>
        <v>98.706467661691548</v>
      </c>
      <c r="P7" s="22">
        <f>+'[2]S 7'!M4</f>
        <v>2651</v>
      </c>
      <c r="Q7" s="75">
        <f>+P7/$B7*100</f>
        <v>5.6358688719758492</v>
      </c>
      <c r="R7" s="103">
        <f>+P7/'[3]S 7'!M4*100</f>
        <v>93.148278285312728</v>
      </c>
      <c r="S7" s="22">
        <f>+'[2]S 8'!M4</f>
        <v>276</v>
      </c>
      <c r="T7" s="75">
        <f>+S7/$B7*100</f>
        <v>0.58675964114120494</v>
      </c>
      <c r="U7" s="75">
        <f>+S7/'[3]S 8'!M4*100</f>
        <v>95.833333333333343</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70" t="s">
        <v>35</v>
      </c>
      <c r="B9" s="71">
        <f>+'[2]Stanje BO'!M6</f>
        <v>27430</v>
      </c>
      <c r="C9" s="119">
        <f>+B9/'[3]Stanje BO'!M6*100</f>
        <v>96.984054025386286</v>
      </c>
      <c r="D9" s="71">
        <f>+'[2]S 1+2'!M6</f>
        <v>9414</v>
      </c>
      <c r="E9" s="79">
        <f t="shared" ref="E9:E25" si="0">+D9/$B9*100</f>
        <v>34.320087495442948</v>
      </c>
      <c r="F9" s="119">
        <f>+D9/'[3]S 1+2'!M6*100</f>
        <v>97.262113854737066</v>
      </c>
      <c r="G9" s="71">
        <f>+'[2]S 3+4'!M6</f>
        <v>7343</v>
      </c>
      <c r="H9" s="79">
        <f t="shared" ref="H9:H25" si="1">+G9/B9*100</f>
        <v>26.769959897921986</v>
      </c>
      <c r="I9" s="119">
        <f>+G9/'[3]S 3+4'!M6*100</f>
        <v>95.388412574694726</v>
      </c>
      <c r="J9" s="71">
        <f>+'[2]S 5'!M6</f>
        <v>6674</v>
      </c>
      <c r="K9" s="79">
        <f t="shared" ref="K9:K25" si="2">+J9/$B9*100</f>
        <v>24.331024425811158</v>
      </c>
      <c r="L9" s="79">
        <f>+J9/'[3]S 5'!M6*100</f>
        <v>98.859428232854398</v>
      </c>
      <c r="M9" s="71">
        <f>+'[2]S 6'!M6</f>
        <v>2737</v>
      </c>
      <c r="N9" s="79">
        <f t="shared" ref="N9:N17" si="3">+M9/$B9*100</f>
        <v>9.9781261392635798</v>
      </c>
      <c r="O9" s="119">
        <f>+M9/'[3]S 6'!M6*100</f>
        <v>98.205956225331903</v>
      </c>
      <c r="P9" s="71">
        <f>+'[2]S 7'!M6</f>
        <v>1147</v>
      </c>
      <c r="Q9" s="79">
        <f t="shared" ref="Q9:Q17" si="4">+P9/$B9*100</f>
        <v>4.1815530441122855</v>
      </c>
      <c r="R9" s="119">
        <f>+P9/'[3]S 7'!M6*100</f>
        <v>90.600315955766192</v>
      </c>
      <c r="S9" s="71">
        <f>+'[2]S 8'!M6</f>
        <v>115</v>
      </c>
      <c r="T9" s="79">
        <f t="shared" ref="T9:T17" si="5">+S9/$B9*100</f>
        <v>0.41924899744804961</v>
      </c>
      <c r="U9" s="79">
        <f>+S9/'[3]S 8'!M6*100</f>
        <v>112.74509803921569</v>
      </c>
    </row>
    <row r="10" spans="1:21" ht="15" customHeight="1" x14ac:dyDescent="0.2">
      <c r="A10" s="43" t="s">
        <v>41</v>
      </c>
      <c r="B10" s="12">
        <f>+'[2]Stanje BO'!M7</f>
        <v>3689</v>
      </c>
      <c r="C10" s="105">
        <f>+B10/'[3]Stanje BO'!M7*100</f>
        <v>99.621928166351609</v>
      </c>
      <c r="D10" s="12">
        <f>+'[2]S 1+2'!M7</f>
        <v>1875</v>
      </c>
      <c r="E10" s="81">
        <f t="shared" si="0"/>
        <v>50.826782325833562</v>
      </c>
      <c r="F10" s="105">
        <f>+D10/'[3]S 1+2'!M7*100</f>
        <v>97.402597402597408</v>
      </c>
      <c r="G10" s="12">
        <f>+'[2]S 3+4'!M7</f>
        <v>781</v>
      </c>
      <c r="H10" s="81">
        <f t="shared" si="1"/>
        <v>21.171049064787205</v>
      </c>
      <c r="I10" s="105">
        <f>+G10/'[3]S 3+4'!M7*100</f>
        <v>100.38560411311055</v>
      </c>
      <c r="J10" s="12">
        <f>+'[2]S 5'!M7</f>
        <v>640</v>
      </c>
      <c r="K10" s="81">
        <f t="shared" si="2"/>
        <v>17.348875033884521</v>
      </c>
      <c r="L10" s="81">
        <f>+J10/'[3]S 5'!M7*100</f>
        <v>104.23452768729642</v>
      </c>
      <c r="M10" s="12">
        <f>+'[2]S 6'!M7</f>
        <v>284</v>
      </c>
      <c r="N10" s="81">
        <f t="shared" si="3"/>
        <v>7.6985632962862569</v>
      </c>
      <c r="O10" s="105">
        <f>+M10/'[3]S 6'!M7*100</f>
        <v>110.50583657587549</v>
      </c>
      <c r="P10" s="12">
        <f>+'[2]S 7'!M7</f>
        <v>104</v>
      </c>
      <c r="Q10" s="81">
        <f t="shared" si="4"/>
        <v>2.8191921930062347</v>
      </c>
      <c r="R10" s="105">
        <f>+P10/'[3]S 7'!M7*100</f>
        <v>88.135593220338976</v>
      </c>
      <c r="S10" s="12">
        <f>+'[2]S 8'!M7</f>
        <v>5</v>
      </c>
      <c r="T10" s="81">
        <f t="shared" si="5"/>
        <v>0.13553808620222282</v>
      </c>
      <c r="U10" s="81">
        <f>+S10/'[3]S 8'!M7*100</f>
        <v>45.454545454545453</v>
      </c>
    </row>
    <row r="11" spans="1:21" ht="15" customHeight="1" x14ac:dyDescent="0.2">
      <c r="A11" s="43" t="s">
        <v>38</v>
      </c>
      <c r="B11" s="12">
        <f>+'[2]Stanje BO'!M8</f>
        <v>1489</v>
      </c>
      <c r="C11" s="105">
        <f>+B11/'[3]Stanje BO'!M8*100</f>
        <v>99.068529607451765</v>
      </c>
      <c r="D11" s="12">
        <f>+'[2]S 1+2'!M8</f>
        <v>377</v>
      </c>
      <c r="E11" s="81">
        <f t="shared" si="0"/>
        <v>25.31900604432505</v>
      </c>
      <c r="F11" s="105">
        <f>+D11/'[3]S 1+2'!M8*100</f>
        <v>99.47229551451187</v>
      </c>
      <c r="G11" s="12">
        <f>+'[2]S 3+4'!M8</f>
        <v>498</v>
      </c>
      <c r="H11" s="81">
        <f t="shared" si="1"/>
        <v>33.445265278710544</v>
      </c>
      <c r="I11" s="105">
        <f>+G11/'[3]S 3+4'!M8*100</f>
        <v>96.32495164410058</v>
      </c>
      <c r="J11" s="12">
        <f>+'[2]S 5'!M8</f>
        <v>408</v>
      </c>
      <c r="K11" s="81">
        <f t="shared" si="2"/>
        <v>27.40094022834117</v>
      </c>
      <c r="L11" s="81">
        <f>+J11/'[3]S 5'!M8*100</f>
        <v>105.97402597402596</v>
      </c>
      <c r="M11" s="12">
        <f>+'[2]S 6'!M8</f>
        <v>155</v>
      </c>
      <c r="N11" s="81">
        <f t="shared" si="3"/>
        <v>10.409670920080591</v>
      </c>
      <c r="O11" s="105">
        <f>+M11/'[3]S 6'!M8*100</f>
        <v>100.64935064935065</v>
      </c>
      <c r="P11" s="12">
        <f>+'[2]S 7'!M8</f>
        <v>47</v>
      </c>
      <c r="Q11" s="81">
        <f t="shared" si="4"/>
        <v>3.1564808596373402</v>
      </c>
      <c r="R11" s="105">
        <f>+P11/'[3]S 7'!M8*100</f>
        <v>77.049180327868854</v>
      </c>
      <c r="S11" s="12">
        <f>+'[2]S 8'!M8</f>
        <v>4</v>
      </c>
      <c r="T11" s="81">
        <f t="shared" si="5"/>
        <v>0.26863666890530558</v>
      </c>
      <c r="U11" s="81">
        <f>+S11/'[3]S 8'!M8*100</f>
        <v>57.142857142857139</v>
      </c>
    </row>
    <row r="12" spans="1:21" ht="15" customHeight="1" x14ac:dyDescent="0.2">
      <c r="A12" s="43" t="s">
        <v>37</v>
      </c>
      <c r="B12" s="12">
        <f>+'[2]Stanje BO'!M9</f>
        <v>8252</v>
      </c>
      <c r="C12" s="105">
        <f>+B12/'[3]Stanje BO'!M9*100</f>
        <v>101.82625863770977</v>
      </c>
      <c r="D12" s="12">
        <f>+'[2]S 1+2'!M9</f>
        <v>2301</v>
      </c>
      <c r="E12" s="81">
        <f t="shared" si="0"/>
        <v>27.884149297140087</v>
      </c>
      <c r="F12" s="105">
        <f>+D12/'[3]S 1+2'!M9*100</f>
        <v>105.69591180523656</v>
      </c>
      <c r="G12" s="12">
        <f>+'[2]S 3+4'!M9</f>
        <v>2259</v>
      </c>
      <c r="H12" s="81">
        <f t="shared" si="1"/>
        <v>27.375181774115365</v>
      </c>
      <c r="I12" s="105">
        <f>+G12/'[3]S 3+4'!M9*100</f>
        <v>99.51541850220265</v>
      </c>
      <c r="J12" s="12">
        <f>+'[2]S 5'!M9</f>
        <v>2314</v>
      </c>
      <c r="K12" s="81">
        <f t="shared" si="2"/>
        <v>28.041686863790595</v>
      </c>
      <c r="L12" s="81">
        <f>+J12/'[3]S 5'!M9*100</f>
        <v>104.80072463768116</v>
      </c>
      <c r="M12" s="12">
        <f>+'[2]S 6'!M9</f>
        <v>886</v>
      </c>
      <c r="N12" s="81">
        <f t="shared" si="3"/>
        <v>10.736791080950074</v>
      </c>
      <c r="O12" s="105">
        <f>+M12/'[3]S 6'!M9*100</f>
        <v>92.387904066736183</v>
      </c>
      <c r="P12" s="12">
        <f>+'[2]S 7'!M9</f>
        <v>448</v>
      </c>
      <c r="Q12" s="81">
        <f t="shared" si="4"/>
        <v>5.428986912263694</v>
      </c>
      <c r="R12" s="105">
        <f>+P12/'[3]S 7'!M9*100</f>
        <v>97.816593886462883</v>
      </c>
      <c r="S12" s="12">
        <f>+'[2]S 8'!M9</f>
        <v>44</v>
      </c>
      <c r="T12" s="81">
        <f t="shared" si="5"/>
        <v>0.53320407174018414</v>
      </c>
      <c r="U12" s="81">
        <f>+S12/'[3]S 8'!M9*100</f>
        <v>137.5</v>
      </c>
    </row>
    <row r="13" spans="1:21" ht="15" customHeight="1" x14ac:dyDescent="0.2">
      <c r="A13" s="43" t="s">
        <v>36</v>
      </c>
      <c r="B13" s="12">
        <f>+'[2]Stanje BO'!M10</f>
        <v>3161</v>
      </c>
      <c r="C13" s="105">
        <f>+B13/'[3]Stanje BO'!M10*100</f>
        <v>96.607579462102692</v>
      </c>
      <c r="D13" s="12">
        <f>+'[2]S 1+2'!M10</f>
        <v>1193</v>
      </c>
      <c r="E13" s="81">
        <f t="shared" si="0"/>
        <v>37.741221132552987</v>
      </c>
      <c r="F13" s="105">
        <f>+D13/'[3]S 1+2'!M10*100</f>
        <v>96.365105008077549</v>
      </c>
      <c r="G13" s="12">
        <f>+'[2]S 3+4'!M10</f>
        <v>877</v>
      </c>
      <c r="H13" s="81">
        <f t="shared" si="1"/>
        <v>27.744384688389751</v>
      </c>
      <c r="I13" s="105">
        <f>+G13/'[3]S 3+4'!M10*100</f>
        <v>95.742358078602621</v>
      </c>
      <c r="J13" s="12">
        <f>+'[2]S 5'!M10</f>
        <v>700</v>
      </c>
      <c r="K13" s="81">
        <f t="shared" si="2"/>
        <v>22.144890857323631</v>
      </c>
      <c r="L13" s="81">
        <f>+J13/'[3]S 5'!M10*100</f>
        <v>99.009900990099013</v>
      </c>
      <c r="M13" s="12">
        <f>+'[2]S 6'!M10</f>
        <v>277</v>
      </c>
      <c r="N13" s="81">
        <f t="shared" si="3"/>
        <v>8.7630496678266372</v>
      </c>
      <c r="O13" s="105">
        <f>+M13/'[3]S 6'!M10*100</f>
        <v>100.36231884057972</v>
      </c>
      <c r="P13" s="12">
        <f>+'[2]S 7'!M10</f>
        <v>102</v>
      </c>
      <c r="Q13" s="81">
        <f t="shared" si="4"/>
        <v>3.226826953495729</v>
      </c>
      <c r="R13" s="105">
        <f>+P13/'[3]S 7'!M10*100</f>
        <v>82.926829268292678</v>
      </c>
      <c r="S13" s="12">
        <f>+'[2]S 8'!M10</f>
        <v>12</v>
      </c>
      <c r="T13" s="81">
        <f t="shared" si="5"/>
        <v>0.37962670041126223</v>
      </c>
      <c r="U13" s="81">
        <f>+S13/'[3]S 8'!M10*100</f>
        <v>100</v>
      </c>
    </row>
    <row r="14" spans="1:21" ht="15" customHeight="1" x14ac:dyDescent="0.2">
      <c r="A14" s="43" t="s">
        <v>469</v>
      </c>
      <c r="B14" s="12">
        <f>+'[2]Stanje BO'!M11</f>
        <v>2082</v>
      </c>
      <c r="C14" s="105">
        <f>+B14/'[3]Stanje BO'!M11*100</f>
        <v>93.405114401076716</v>
      </c>
      <c r="D14" s="12">
        <f>+'[2]S 1+2'!M11</f>
        <v>810</v>
      </c>
      <c r="E14" s="81">
        <f t="shared" si="0"/>
        <v>38.904899135446684</v>
      </c>
      <c r="F14" s="105">
        <f>+D14/'[3]S 1+2'!M11*100</f>
        <v>93.31797235023042</v>
      </c>
      <c r="G14" s="12">
        <f>+'[2]S 3+4'!M11</f>
        <v>585</v>
      </c>
      <c r="H14" s="81">
        <f t="shared" si="1"/>
        <v>28.097982708933717</v>
      </c>
      <c r="I14" s="105">
        <f>+G14/'[3]S 3+4'!M11*100</f>
        <v>95.121951219512198</v>
      </c>
      <c r="J14" s="12">
        <f>+'[2]S 5'!M11</f>
        <v>474</v>
      </c>
      <c r="K14" s="81">
        <f t="shared" si="2"/>
        <v>22.766570605187319</v>
      </c>
      <c r="L14" s="81">
        <f>+J14/'[3]S 5'!M11*100</f>
        <v>94.422310756972109</v>
      </c>
      <c r="M14" s="12">
        <f>+'[2]S 6'!M11</f>
        <v>158</v>
      </c>
      <c r="N14" s="81">
        <f t="shared" si="3"/>
        <v>7.5888568683957729</v>
      </c>
      <c r="O14" s="105">
        <f>+M14/'[3]S 6'!M11*100</f>
        <v>91.860465116279073</v>
      </c>
      <c r="P14" s="12">
        <f>+'[2]S 7'!M11</f>
        <v>50</v>
      </c>
      <c r="Q14" s="81">
        <f t="shared" si="4"/>
        <v>2.4015369836695486</v>
      </c>
      <c r="R14" s="105">
        <f>+P14/'[3]S 7'!M11*100</f>
        <v>73.529411764705884</v>
      </c>
      <c r="S14" s="12">
        <f>+'[2]S 8'!M11</f>
        <v>5</v>
      </c>
      <c r="T14" s="81">
        <f t="shared" si="5"/>
        <v>0.24015369836695488</v>
      </c>
      <c r="U14" s="81">
        <f>+S14/'[3]S 8'!M11*100</f>
        <v>125</v>
      </c>
    </row>
    <row r="15" spans="1:21" ht="15" customHeight="1" x14ac:dyDescent="0.2">
      <c r="A15" s="43" t="s">
        <v>470</v>
      </c>
      <c r="B15" s="12">
        <f>+'[2]Stanje BO'!M12</f>
        <v>919</v>
      </c>
      <c r="C15" s="105">
        <f>+B15/'[3]Stanje BO'!M12*100</f>
        <v>96.331236897274636</v>
      </c>
      <c r="D15" s="12">
        <f>+'[2]S 1+2'!M12</f>
        <v>327</v>
      </c>
      <c r="E15" s="81">
        <f t="shared" si="0"/>
        <v>35.582154515778022</v>
      </c>
      <c r="F15" s="105">
        <f>+D15/'[3]S 1+2'!M12*100</f>
        <v>109.73154362416106</v>
      </c>
      <c r="G15" s="12">
        <f>+'[2]S 3+4'!M12</f>
        <v>243</v>
      </c>
      <c r="H15" s="81">
        <f t="shared" si="1"/>
        <v>26.441784548422198</v>
      </c>
      <c r="I15" s="105">
        <f>+G15/'[3]S 3+4'!M12*100</f>
        <v>92.045454545454547</v>
      </c>
      <c r="J15" s="12">
        <f>+'[2]S 5'!M12</f>
        <v>213</v>
      </c>
      <c r="K15" s="81">
        <f t="shared" si="2"/>
        <v>23.177366702937977</v>
      </c>
      <c r="L15" s="81">
        <f>+J15/'[3]S 5'!M12*100</f>
        <v>89.121338912133893</v>
      </c>
      <c r="M15" s="12">
        <f>+'[2]S 6'!M12</f>
        <v>92</v>
      </c>
      <c r="N15" s="81">
        <f t="shared" si="3"/>
        <v>10.01088139281828</v>
      </c>
      <c r="O15" s="105">
        <f>+M15/'[3]S 6'!M12*100</f>
        <v>92.929292929292927</v>
      </c>
      <c r="P15" s="12">
        <f>+'[2]S 7'!M12</f>
        <v>39</v>
      </c>
      <c r="Q15" s="81">
        <f t="shared" si="4"/>
        <v>4.2437431991294883</v>
      </c>
      <c r="R15" s="105">
        <f>+P15/'[3]S 7'!M12*100</f>
        <v>79.591836734693871</v>
      </c>
      <c r="S15" s="12">
        <f>+'[2]S 8'!M12</f>
        <v>5</v>
      </c>
      <c r="T15" s="81">
        <f t="shared" si="5"/>
        <v>0.54406964091403698</v>
      </c>
      <c r="U15" s="81">
        <f>+S15/'[3]S 8'!M12*100</f>
        <v>100</v>
      </c>
    </row>
    <row r="16" spans="1:21" ht="15" customHeight="1" x14ac:dyDescent="0.2">
      <c r="A16" s="43" t="s">
        <v>39</v>
      </c>
      <c r="B16" s="12">
        <f>+'[2]Stanje BO'!M13</f>
        <v>6516</v>
      </c>
      <c r="C16" s="105">
        <f>+B16/'[3]Stanje BO'!M13*100</f>
        <v>93.059125964010278</v>
      </c>
      <c r="D16" s="12">
        <f>+'[2]S 1+2'!M13</f>
        <v>2021</v>
      </c>
      <c r="E16" s="81">
        <f t="shared" si="0"/>
        <v>31.01596071209331</v>
      </c>
      <c r="F16" s="105">
        <f>+D16/'[3]S 1+2'!M13*100</f>
        <v>91.282746160794943</v>
      </c>
      <c r="G16" s="12">
        <f>+'[2]S 3+4'!M13</f>
        <v>1757</v>
      </c>
      <c r="H16" s="81">
        <f t="shared" si="1"/>
        <v>26.964395334561083</v>
      </c>
      <c r="I16" s="105">
        <f>+G16/'[3]S 3+4'!M13*100</f>
        <v>91.083462934162768</v>
      </c>
      <c r="J16" s="12">
        <f>+'[2]S 5'!M13</f>
        <v>1623</v>
      </c>
      <c r="K16" s="81">
        <f t="shared" si="2"/>
        <v>24.907918968692449</v>
      </c>
      <c r="L16" s="81">
        <f>+J16/'[3]S 5'!M13*100</f>
        <v>93.168771526980493</v>
      </c>
      <c r="M16" s="12">
        <f>+'[2]S 6'!M13</f>
        <v>768</v>
      </c>
      <c r="N16" s="81">
        <f t="shared" si="3"/>
        <v>11.786372007366483</v>
      </c>
      <c r="O16" s="105">
        <f>+M16/'[3]S 6'!M13*100</f>
        <v>101.58730158730158</v>
      </c>
      <c r="P16" s="12">
        <f>+'[2]S 7'!M13</f>
        <v>311</v>
      </c>
      <c r="Q16" s="81">
        <f t="shared" si="4"/>
        <v>4.772866789441375</v>
      </c>
      <c r="R16" s="105">
        <f>+P16/'[3]S 7'!M13*100</f>
        <v>93.113772455089816</v>
      </c>
      <c r="S16" s="12">
        <f>+'[2]S 8'!M13</f>
        <v>36</v>
      </c>
      <c r="T16" s="81">
        <f t="shared" si="5"/>
        <v>0.55248618784530379</v>
      </c>
      <c r="U16" s="81">
        <f>+S16/'[3]S 8'!M13*100</f>
        <v>133.33333333333331</v>
      </c>
    </row>
    <row r="17" spans="1:21" ht="15" customHeight="1" x14ac:dyDescent="0.2">
      <c r="A17" s="43" t="s">
        <v>40</v>
      </c>
      <c r="B17" s="12">
        <f>+'[2]Stanje BO'!M14</f>
        <v>1322</v>
      </c>
      <c r="C17" s="105">
        <f>+B17/'[3]Stanje BO'!M14*100</f>
        <v>87.203166226912927</v>
      </c>
      <c r="D17" s="12">
        <f>+'[2]S 1+2'!M14</f>
        <v>510</v>
      </c>
      <c r="E17" s="81">
        <f t="shared" si="0"/>
        <v>38.57791225416036</v>
      </c>
      <c r="F17" s="105">
        <f>+D17/'[3]S 1+2'!M14*100</f>
        <v>87.931034482758619</v>
      </c>
      <c r="G17" s="12">
        <f>+'[2]S 3+4'!M14</f>
        <v>343</v>
      </c>
      <c r="H17" s="81">
        <f t="shared" si="1"/>
        <v>25.94553706505295</v>
      </c>
      <c r="I17" s="105">
        <f>+G17/'[3]S 3+4'!M14*100</f>
        <v>83.863080684596582</v>
      </c>
      <c r="J17" s="12">
        <f>+'[2]S 5'!M14</f>
        <v>302</v>
      </c>
      <c r="K17" s="81">
        <f t="shared" si="2"/>
        <v>22.844175491679273</v>
      </c>
      <c r="L17" s="81">
        <f>+J17/'[3]S 5'!M14*100</f>
        <v>85.310734463276845</v>
      </c>
      <c r="M17" s="12">
        <f>+'[2]S 6'!M14</f>
        <v>117</v>
      </c>
      <c r="N17" s="81">
        <f t="shared" si="3"/>
        <v>8.8502269288956139</v>
      </c>
      <c r="O17" s="105">
        <f>+M17/'[3]S 6'!M14*100</f>
        <v>102.63157894736842</v>
      </c>
      <c r="P17" s="12">
        <f>+'[2]S 7'!M14</f>
        <v>46</v>
      </c>
      <c r="Q17" s="81">
        <f t="shared" si="4"/>
        <v>3.4795763993948561</v>
      </c>
      <c r="R17" s="105">
        <f>+P17/'[3]S 7'!M14*100</f>
        <v>83.636363636363626</v>
      </c>
      <c r="S17" s="12">
        <f>+'[2]S 8'!M14</f>
        <v>4</v>
      </c>
      <c r="T17" s="81">
        <f t="shared" si="5"/>
        <v>0.30257186081694404</v>
      </c>
      <c r="U17" s="81">
        <f>+S17/'[3]S 8'!M14*100</f>
        <v>100</v>
      </c>
    </row>
    <row r="18" spans="1:21" ht="15" customHeight="1" x14ac:dyDescent="0.2">
      <c r="A18" s="43"/>
      <c r="B18" s="12"/>
      <c r="C18" s="105"/>
      <c r="D18" s="12"/>
      <c r="E18" s="81"/>
      <c r="F18" s="105"/>
      <c r="G18" s="12"/>
      <c r="H18" s="81"/>
      <c r="I18" s="105"/>
      <c r="J18" s="12"/>
      <c r="K18" s="81"/>
      <c r="L18" s="81"/>
      <c r="M18" s="12"/>
      <c r="N18" s="81"/>
      <c r="O18" s="105"/>
      <c r="P18" s="12"/>
      <c r="Q18" s="81"/>
      <c r="R18" s="105"/>
      <c r="S18" s="12"/>
      <c r="T18" s="81"/>
      <c r="U18" s="81"/>
    </row>
    <row r="19" spans="1:21" ht="15" customHeight="1" x14ac:dyDescent="0.2">
      <c r="A19" s="70" t="s">
        <v>42</v>
      </c>
      <c r="B19" s="71">
        <f>+'[2]Stanje BO'!M16</f>
        <v>18410</v>
      </c>
      <c r="C19" s="119">
        <f>+B19/'[3]Stanje BO'!M16*100</f>
        <v>96.961078632748723</v>
      </c>
      <c r="D19" s="71">
        <f>+'[2]S 1+2'!M16</f>
        <v>5764</v>
      </c>
      <c r="E19" s="79">
        <f t="shared" si="0"/>
        <v>31.309071156979901</v>
      </c>
      <c r="F19" s="119">
        <f>+D19/'[3]S 1+2'!M16*100</f>
        <v>98.428961748633881</v>
      </c>
      <c r="G19" s="71">
        <f>+'[2]S 3+4'!M16</f>
        <v>3765</v>
      </c>
      <c r="H19" s="79">
        <f t="shared" si="1"/>
        <v>20.450841933731667</v>
      </c>
      <c r="I19" s="119">
        <f>+G19/'[3]S 3+4'!M16*100</f>
        <v>93.703334992533598</v>
      </c>
      <c r="J19" s="71">
        <f>+'[2]S 5'!M16</f>
        <v>5155</v>
      </c>
      <c r="K19" s="79">
        <f t="shared" si="2"/>
        <v>28.001086366105376</v>
      </c>
      <c r="L19" s="79">
        <f>+J19/'[3]S 5'!M16*100</f>
        <v>98.340328119038531</v>
      </c>
      <c r="M19" s="71">
        <f>+'[2]S 6'!M16</f>
        <v>2171</v>
      </c>
      <c r="N19" s="79">
        <f>+M19/$B19*100</f>
        <v>11.792504073872895</v>
      </c>
      <c r="O19" s="119">
        <f>+M19/'[3]S 6'!M16*100</f>
        <v>98.592188919164386</v>
      </c>
      <c r="P19" s="71">
        <f>+'[2]S 7'!M16</f>
        <v>1401</v>
      </c>
      <c r="Q19" s="79">
        <f>+P19/$B19*100</f>
        <v>7.6099945681694727</v>
      </c>
      <c r="R19" s="119">
        <f>+P19/'[3]S 7'!M16*100</f>
        <v>94.026845637583889</v>
      </c>
      <c r="S19" s="71">
        <f>+'[2]S 8'!M16</f>
        <v>154</v>
      </c>
      <c r="T19" s="79">
        <f>+S19/$B19*100</f>
        <v>0.83650190114068435</v>
      </c>
      <c r="U19" s="79">
        <f>+S19/'[3]S 8'!M16*100</f>
        <v>86.033519553072622</v>
      </c>
    </row>
    <row r="20" spans="1:21" ht="15" customHeight="1" x14ac:dyDescent="0.2">
      <c r="A20" s="43" t="s">
        <v>44</v>
      </c>
      <c r="B20" s="12">
        <f>+'[2]Stanje BO'!M17</f>
        <v>3127</v>
      </c>
      <c r="C20" s="105">
        <f>+B20/'[3]Stanje BO'!M17*100</f>
        <v>102.62553331145389</v>
      </c>
      <c r="D20" s="12">
        <f>+'[2]S 1+2'!M17</f>
        <v>1023</v>
      </c>
      <c r="E20" s="81">
        <f t="shared" si="0"/>
        <v>32.71506236008954</v>
      </c>
      <c r="F20" s="105">
        <f>+D20/'[3]S 1+2'!M17*100</f>
        <v>105.90062111801242</v>
      </c>
      <c r="G20" s="12">
        <f>+'[2]S 3+4'!M17</f>
        <v>677</v>
      </c>
      <c r="H20" s="81">
        <f t="shared" si="1"/>
        <v>21.650143907898943</v>
      </c>
      <c r="I20" s="105">
        <f>+G20/'[3]S 3+4'!M17*100</f>
        <v>99.705449189985274</v>
      </c>
      <c r="J20" s="12">
        <f>+'[2]S 5'!M17</f>
        <v>816</v>
      </c>
      <c r="K20" s="81">
        <f t="shared" si="2"/>
        <v>26.095299008634477</v>
      </c>
      <c r="L20" s="81">
        <f>+J20/'[3]S 5'!M17*100</f>
        <v>101.87265917602997</v>
      </c>
      <c r="M20" s="12">
        <f>+'[2]S 6'!M17</f>
        <v>390</v>
      </c>
      <c r="N20" s="81">
        <f>+M20/$B20*100</f>
        <v>12.472017908538536</v>
      </c>
      <c r="O20" s="105">
        <f>+M20/'[3]S 6'!M17*100</f>
        <v>105.9782608695652</v>
      </c>
      <c r="P20" s="12">
        <f>+'[2]S 7'!M17</f>
        <v>199</v>
      </c>
      <c r="Q20" s="81">
        <f>+P20/$B20*100</f>
        <v>6.3639270866645354</v>
      </c>
      <c r="R20" s="105">
        <f>+P20/'[3]S 7'!M17*100</f>
        <v>96.601941747572823</v>
      </c>
      <c r="S20" s="12">
        <f>+'[2]S 8'!M17</f>
        <v>22</v>
      </c>
      <c r="T20" s="81">
        <f>+S20/$B20*100</f>
        <v>0.70354972817396866</v>
      </c>
      <c r="U20" s="81">
        <f>+S20/'[3]S 8'!M17*100</f>
        <v>81.481481481481481</v>
      </c>
    </row>
    <row r="21" spans="1:21" ht="15" customHeight="1" x14ac:dyDescent="0.2">
      <c r="A21" s="43" t="s">
        <v>45</v>
      </c>
      <c r="B21" s="12">
        <f>+'[2]Stanje BO'!M18</f>
        <v>1629</v>
      </c>
      <c r="C21" s="105">
        <f>+B21/'[3]Stanje BO'!M18*100</f>
        <v>96.848989298454228</v>
      </c>
      <c r="D21" s="12">
        <f>+'[2]S 1+2'!M18</f>
        <v>519</v>
      </c>
      <c r="E21" s="81">
        <f t="shared" si="0"/>
        <v>31.860036832412526</v>
      </c>
      <c r="F21" s="105">
        <f>+D21/'[3]S 1+2'!M18*100</f>
        <v>95.93345656192237</v>
      </c>
      <c r="G21" s="12">
        <f>+'[2]S 3+4'!M18</f>
        <v>372</v>
      </c>
      <c r="H21" s="81">
        <f t="shared" si="1"/>
        <v>22.83609576427256</v>
      </c>
      <c r="I21" s="105">
        <f>+G21/'[3]S 3+4'!M18*100</f>
        <v>100</v>
      </c>
      <c r="J21" s="12">
        <f>+'[2]S 5'!M18</f>
        <v>417</v>
      </c>
      <c r="K21" s="81">
        <f t="shared" si="2"/>
        <v>25.598526703499079</v>
      </c>
      <c r="L21" s="81">
        <f>+J21/'[3]S 5'!M18*100</f>
        <v>94.77272727272728</v>
      </c>
      <c r="M21" s="12">
        <f>+'[2]S 6'!M18</f>
        <v>175</v>
      </c>
      <c r="N21" s="81">
        <f>+M21/$B21*100</f>
        <v>10.742786985880908</v>
      </c>
      <c r="O21" s="105">
        <f>+M21/'[3]S 6'!M18*100</f>
        <v>93.085106382978722</v>
      </c>
      <c r="P21" s="12">
        <f>+'[2]S 7'!M18</f>
        <v>136</v>
      </c>
      <c r="Q21" s="81">
        <f>+P21/$B21*100</f>
        <v>8.3486801718845918</v>
      </c>
      <c r="R21" s="105">
        <f>+P21/'[3]S 7'!M18*100</f>
        <v>107.08661417322836</v>
      </c>
      <c r="S21" s="12">
        <f>+'[2]S 8'!M18</f>
        <v>10</v>
      </c>
      <c r="T21" s="81">
        <f>+S21/$B21*100</f>
        <v>0.61387354205033762</v>
      </c>
      <c r="U21" s="81">
        <f>+S21/'[3]S 8'!M18*100</f>
        <v>71.428571428571431</v>
      </c>
    </row>
    <row r="22" spans="1:21" ht="15" customHeight="1" x14ac:dyDescent="0.2">
      <c r="A22" s="43" t="s">
        <v>46</v>
      </c>
      <c r="B22" s="12">
        <f>+'[2]Stanje BO'!M19</f>
        <v>2657</v>
      </c>
      <c r="C22" s="105">
        <f>+B22/'[3]Stanje BO'!M19*100</f>
        <v>99.252895031751962</v>
      </c>
      <c r="D22" s="12">
        <f>+'[2]S 1+2'!M19</f>
        <v>811</v>
      </c>
      <c r="E22" s="81">
        <f t="shared" si="0"/>
        <v>30.523146405720738</v>
      </c>
      <c r="F22" s="105">
        <f>+D22/'[3]S 1+2'!M19*100</f>
        <v>99.14425427872861</v>
      </c>
      <c r="G22" s="12">
        <f>+'[2]S 3+4'!M19</f>
        <v>564</v>
      </c>
      <c r="H22" s="81">
        <f t="shared" si="1"/>
        <v>21.226947685359431</v>
      </c>
      <c r="I22" s="105">
        <f>+G22/'[3]S 3+4'!M19*100</f>
        <v>94</v>
      </c>
      <c r="J22" s="12">
        <f>+'[2]S 5'!M19</f>
        <v>798</v>
      </c>
      <c r="K22" s="81">
        <f t="shared" si="2"/>
        <v>30.033872788859618</v>
      </c>
      <c r="L22" s="81">
        <f>+J22/'[3]S 5'!M19*100</f>
        <v>100.63051702395964</v>
      </c>
      <c r="M22" s="12">
        <f>+'[2]S 6'!M19</f>
        <v>294</v>
      </c>
      <c r="N22" s="81">
        <f>+M22/$B22*100</f>
        <v>11.065111027474597</v>
      </c>
      <c r="O22" s="105">
        <f>+M22/'[3]S 6'!M19*100</f>
        <v>105.75539568345324</v>
      </c>
      <c r="P22" s="12">
        <f>+'[2]S 7'!M19</f>
        <v>180</v>
      </c>
      <c r="Q22" s="81">
        <f>+P22/$B22*100</f>
        <v>6.7745577719232219</v>
      </c>
      <c r="R22" s="105">
        <f>+P22/'[3]S 7'!M19*100</f>
        <v>105.88235294117648</v>
      </c>
      <c r="S22" s="12">
        <f>+'[2]S 8'!M19</f>
        <v>10</v>
      </c>
      <c r="T22" s="81">
        <f>+S22/$B22*100</f>
        <v>0.37636432066240116</v>
      </c>
      <c r="U22" s="81">
        <f>+S22/'[3]S 8'!M19*100</f>
        <v>55.555555555555557</v>
      </c>
    </row>
    <row r="23" spans="1:21" ht="15" customHeight="1" x14ac:dyDescent="0.2">
      <c r="A23" s="43" t="s">
        <v>43</v>
      </c>
      <c r="B23" s="12">
        <f>+'[2]Stanje BO'!M20</f>
        <v>10997</v>
      </c>
      <c r="C23" s="105">
        <f>+B23/'[3]Stanje BO'!M20*100</f>
        <v>94.957257577065874</v>
      </c>
      <c r="D23" s="12">
        <f>+'[2]S 1+2'!M20</f>
        <v>3411</v>
      </c>
      <c r="E23" s="81">
        <f t="shared" si="0"/>
        <v>31.017550240974813</v>
      </c>
      <c r="F23" s="105">
        <f>+D23/'[3]S 1+2'!M20*100</f>
        <v>96.601529311809685</v>
      </c>
      <c r="G23" s="12">
        <f>+'[2]S 3+4'!M20</f>
        <v>2152</v>
      </c>
      <c r="H23" s="81">
        <f t="shared" si="1"/>
        <v>19.56897335636992</v>
      </c>
      <c r="I23" s="105">
        <f>+G23/'[3]S 3+4'!M20*100</f>
        <v>90.916772285593581</v>
      </c>
      <c r="J23" s="12">
        <f>+'[2]S 5'!M20</f>
        <v>3124</v>
      </c>
      <c r="K23" s="81">
        <f t="shared" si="2"/>
        <v>28.407747567518417</v>
      </c>
      <c r="L23" s="81">
        <f>+J23/'[3]S 5'!M20*100</f>
        <v>97.381546134663338</v>
      </c>
      <c r="M23" s="12">
        <f>+'[2]S 6'!M20</f>
        <v>1312</v>
      </c>
      <c r="N23" s="81">
        <f>+M23/$B23*100</f>
        <v>11.930526507229244</v>
      </c>
      <c r="O23" s="105">
        <f>+M23/'[3]S 6'!M20*100</f>
        <v>95.906432748538009</v>
      </c>
      <c r="P23" s="12">
        <f>+'[2]S 7'!M20</f>
        <v>886</v>
      </c>
      <c r="Q23" s="81">
        <f>+P23/$B23*100</f>
        <v>8.056742748022188</v>
      </c>
      <c r="R23" s="105">
        <f>+P23/'[3]S 7'!M20*100</f>
        <v>89.766970618034449</v>
      </c>
      <c r="S23" s="12">
        <f>+'[2]S 8'!M20</f>
        <v>112</v>
      </c>
      <c r="T23" s="81">
        <f>+S23/$B23*100</f>
        <v>1.0184595798854232</v>
      </c>
      <c r="U23" s="81">
        <f>+S23/'[3]S 8'!M20*100</f>
        <v>93.333333333333329</v>
      </c>
    </row>
    <row r="24" spans="1:21" ht="15" customHeight="1" x14ac:dyDescent="0.2">
      <c r="A24" s="43"/>
      <c r="B24" s="12"/>
      <c r="C24" s="105"/>
      <c r="D24" s="12"/>
      <c r="E24" s="81"/>
      <c r="F24" s="105"/>
      <c r="G24" s="12"/>
      <c r="H24" s="81"/>
      <c r="I24" s="105"/>
      <c r="J24" s="12"/>
      <c r="K24" s="81"/>
      <c r="L24" s="81"/>
      <c r="M24" s="12"/>
      <c r="N24" s="81"/>
      <c r="O24" s="105"/>
      <c r="P24" s="12"/>
      <c r="Q24" s="81"/>
      <c r="R24" s="105"/>
      <c r="S24" s="12"/>
      <c r="T24" s="81"/>
      <c r="U24" s="81"/>
    </row>
    <row r="25" spans="1:21" ht="15" customHeight="1" x14ac:dyDescent="0.2">
      <c r="A25" s="25" t="s">
        <v>65</v>
      </c>
      <c r="B25" s="26">
        <f>+'[2]Stanje BO'!M22</f>
        <v>1198</v>
      </c>
      <c r="C25" s="106">
        <f>+B25/'[3]Stanje BO'!M22*100</f>
        <v>110.61865189289013</v>
      </c>
      <c r="D25" s="26">
        <f>+'[2]S 1+2'!M22</f>
        <v>959</v>
      </c>
      <c r="E25" s="83">
        <f t="shared" si="0"/>
        <v>80.050083472454091</v>
      </c>
      <c r="F25" s="106">
        <f>+D25/'[3]S 1+2'!M22*100</f>
        <v>109.7254004576659</v>
      </c>
      <c r="G25" s="26">
        <f>+'[2]S 3+4'!M22</f>
        <v>37</v>
      </c>
      <c r="H25" s="83">
        <f t="shared" si="1"/>
        <v>3.0884808013355594</v>
      </c>
      <c r="I25" s="106">
        <f>+G25/'[3]S 3+4'!M22*100</f>
        <v>115.625</v>
      </c>
      <c r="J25" s="26">
        <f>+'[2]S 5'!M22</f>
        <v>40</v>
      </c>
      <c r="K25" s="83">
        <f t="shared" si="2"/>
        <v>3.33889816360601</v>
      </c>
      <c r="L25" s="83">
        <f>+J25/'[3]S 5'!M22*100</f>
        <v>90.909090909090907</v>
      </c>
      <c r="M25" s="26">
        <f>+'[2]S 6'!M22</f>
        <v>52</v>
      </c>
      <c r="N25" s="83">
        <f>+M25/$B25*100</f>
        <v>4.3405676126878134</v>
      </c>
      <c r="O25" s="106">
        <f>+M25/'[3]S 6'!M22*100</f>
        <v>144.44444444444443</v>
      </c>
      <c r="P25" s="26">
        <f>+'[2]S 7'!M22</f>
        <v>103</v>
      </c>
      <c r="Q25" s="83">
        <f>+P25/$B25*100</f>
        <v>8.5976627712854761</v>
      </c>
      <c r="R25" s="106">
        <f>+P25/'[3]S 7'!M22*100</f>
        <v>114.44444444444444</v>
      </c>
      <c r="S25" s="26">
        <f>+'[2]S 8'!M22</f>
        <v>7</v>
      </c>
      <c r="T25" s="83">
        <f>+S25/$B25*100</f>
        <v>0.58430717863105175</v>
      </c>
      <c r="U25" s="83">
        <f>+S25/'[3]S 8'!M22*100</f>
        <v>100</v>
      </c>
    </row>
    <row r="27" spans="1:21" ht="15" customHeight="1" x14ac:dyDescent="0.2">
      <c r="A27" s="68" t="s">
        <v>147</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D00-000000000000}"/>
  </hyperlinks>
  <pageMargins left="0.31496062992125984" right="0.43307086614173229" top="0.98425196850393704" bottom="0.98425196850393704" header="0" footer="0"/>
  <pageSetup paperSize="9" orientation="landscape" horizontalDpi="300" verticalDpi="300" r:id="rId1"/>
  <headerFooter alignWithMargins="0"/>
  <ignoredErrors>
    <ignoredError sqref="C6" formula="1"/>
    <ignoredError sqref="B8:V8 E7 H7 K7 N7 Q7 T7 V7 B18:V18 E9 H9 K9 N9 Q9 T9 V9 E10 H10 K10 N10 Q10 T10 V10 E11 H11 K11 N11 Q11 T11 V11 E12 H12 K12 N12 Q12 T12 V12 E13 H13 K13 N13 Q13 T13 V13 E14 H14 K14 N14 Q14 T14 V14 E15 H15 K15 N15 Q15 T15 V15 E16 H16 K16 N16 Q16 T16 V16 E17 H17 K17 N17 Q17 T17 V17 B24:V24 E19 H19 K19 N19 Q19 T19 V19 E20 H20 K20 N20 Q20 T20 V20 E21 H21 K21 N21 Q21 T21 V21 E22 H22 K22 N22 Q22 T22 V22 E23 H23 K23 N23 Q23 T23 V23 B26:V26 E25 H25 K25 N25 Q25 T25 V25"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21"/>
  <sheetViews>
    <sheetView showGridLines="0" tabSelected="1" workbookViewId="0">
      <selection activeCell="F20" sqref="F20"/>
    </sheetView>
  </sheetViews>
  <sheetFormatPr defaultColWidth="9.140625" defaultRowHeight="15" customHeight="1" x14ac:dyDescent="0.2"/>
  <cols>
    <col min="1" max="1" width="13.7109375" style="6" customWidth="1"/>
    <col min="2" max="9" width="7.5703125" style="6" customWidth="1"/>
    <col min="10" max="18" width="7.28515625" style="6" customWidth="1"/>
    <col min="19" max="16384" width="9.140625" style="6"/>
  </cols>
  <sheetData>
    <row r="1" spans="1:18" ht="15" customHeight="1" x14ac:dyDescent="0.2">
      <c r="A1" s="9" t="s">
        <v>174</v>
      </c>
      <c r="B1" s="1"/>
      <c r="C1" s="1"/>
      <c r="D1" s="1"/>
      <c r="E1" s="1"/>
      <c r="F1" s="1"/>
      <c r="G1" s="1"/>
      <c r="H1" s="1"/>
      <c r="I1" s="1"/>
    </row>
    <row r="2" spans="1:18" ht="15" customHeight="1" x14ac:dyDescent="0.2">
      <c r="A2" s="1"/>
      <c r="B2" s="1"/>
      <c r="C2" s="1"/>
      <c r="D2" s="1"/>
      <c r="E2" s="1"/>
      <c r="F2" s="1"/>
      <c r="G2" s="1"/>
      <c r="H2" s="1"/>
      <c r="I2" s="1"/>
    </row>
    <row r="3" spans="1:18" ht="15" customHeight="1" x14ac:dyDescent="0.2">
      <c r="A3" s="159"/>
      <c r="B3" s="312" t="s">
        <v>0</v>
      </c>
      <c r="C3" s="314"/>
      <c r="D3" s="312" t="s">
        <v>100</v>
      </c>
      <c r="E3" s="313"/>
      <c r="F3" s="313"/>
      <c r="G3" s="312" t="s">
        <v>101</v>
      </c>
      <c r="H3" s="313"/>
      <c r="I3" s="314"/>
      <c r="J3" s="313" t="s">
        <v>102</v>
      </c>
      <c r="K3" s="313"/>
      <c r="L3" s="313"/>
      <c r="M3" s="312" t="s">
        <v>103</v>
      </c>
      <c r="N3" s="313"/>
      <c r="O3" s="314"/>
      <c r="P3" s="313" t="s">
        <v>104</v>
      </c>
      <c r="Q3" s="313"/>
      <c r="R3" s="313"/>
    </row>
    <row r="4" spans="1:18" ht="15" customHeight="1" x14ac:dyDescent="0.2">
      <c r="A4" s="245" t="s">
        <v>67</v>
      </c>
      <c r="B4" s="293"/>
      <c r="C4" s="145" t="str">
        <f>[6]Obdobja!B11</f>
        <v>XII 24</v>
      </c>
      <c r="D4" s="293"/>
      <c r="E4" s="294"/>
      <c r="F4" s="145" t="str">
        <f>[6]Obdobja!B11</f>
        <v>XII 24</v>
      </c>
      <c r="G4" s="293"/>
      <c r="H4" s="294"/>
      <c r="I4" s="141" t="str">
        <f>[6]Obdobja!B11</f>
        <v>XII 24</v>
      </c>
      <c r="J4" s="293"/>
      <c r="K4" s="294"/>
      <c r="L4" s="145" t="str">
        <f>[6]Obdobja!B11</f>
        <v>XII 24</v>
      </c>
      <c r="M4" s="293"/>
      <c r="N4" s="294"/>
      <c r="O4" s="145" t="str">
        <f>[6]Obdobja!B11</f>
        <v>XII 24</v>
      </c>
      <c r="P4" s="293"/>
      <c r="Q4" s="294"/>
      <c r="R4" s="141" t="str">
        <f>[6]Obdobja!B11</f>
        <v>XII 24</v>
      </c>
    </row>
    <row r="5" spans="1:18" ht="15.75" customHeight="1" x14ac:dyDescent="0.2">
      <c r="A5" s="246" t="s">
        <v>61</v>
      </c>
      <c r="B5" s="165" t="str">
        <f>[6]Obdobja!B11</f>
        <v>XII 24</v>
      </c>
      <c r="C5" s="167" t="str">
        <f>[6]Obdobja!C11</f>
        <v>XII 23</v>
      </c>
      <c r="D5" s="165" t="str">
        <f>[6]Obdobja!B11</f>
        <v>XII 24</v>
      </c>
      <c r="E5" s="166" t="s">
        <v>73</v>
      </c>
      <c r="F5" s="167" t="str">
        <f>[6]Obdobja!C11</f>
        <v>XII 23</v>
      </c>
      <c r="G5" s="165" t="str">
        <f>[6]Obdobja!B11</f>
        <v>XII 24</v>
      </c>
      <c r="H5" s="166" t="s">
        <v>73</v>
      </c>
      <c r="I5" s="166" t="str">
        <f>[6]Obdobja!C11</f>
        <v>XII 23</v>
      </c>
      <c r="J5" s="165" t="str">
        <f>[6]Obdobja!B11</f>
        <v>XII 24</v>
      </c>
      <c r="K5" s="166" t="s">
        <v>73</v>
      </c>
      <c r="L5" s="167" t="str">
        <f>[6]Obdobja!C11</f>
        <v>XII 23</v>
      </c>
      <c r="M5" s="165" t="str">
        <f>[6]Obdobja!B11</f>
        <v>XII 24</v>
      </c>
      <c r="N5" s="166" t="s">
        <v>73</v>
      </c>
      <c r="O5" s="167" t="str">
        <f>[6]Obdobja!C11</f>
        <v>XII 23</v>
      </c>
      <c r="P5" s="165" t="str">
        <f>[6]Obdobja!B11</f>
        <v>XII 24</v>
      </c>
      <c r="Q5" s="166" t="s">
        <v>73</v>
      </c>
      <c r="R5" s="166" t="str">
        <f>[6]Obdobja!C11</f>
        <v>XII 23</v>
      </c>
    </row>
    <row r="6" spans="1:18" ht="15" customHeight="1" x14ac:dyDescent="0.2">
      <c r="A6" s="21" t="s">
        <v>22</v>
      </c>
      <c r="B6" s="22">
        <f>+'[6]12ud'!B6</f>
        <v>47038</v>
      </c>
      <c r="C6" s="103">
        <f>+'[6]12ud'!C6</f>
        <v>97.280416933799359</v>
      </c>
      <c r="D6" s="22">
        <f>+'[6]12ud'!D6</f>
        <v>13482</v>
      </c>
      <c r="E6" s="75">
        <f>+'[6]12ud'!E6</f>
        <v>28.6619329053106</v>
      </c>
      <c r="F6" s="103">
        <f>+'[6]12ud'!F6</f>
        <v>100.48446001341583</v>
      </c>
      <c r="G6" s="22">
        <f>+'[6]12ud'!G6</f>
        <v>7343</v>
      </c>
      <c r="H6" s="75">
        <f>+'[6]12ud'!H6</f>
        <v>15.610782771376334</v>
      </c>
      <c r="I6" s="75">
        <f>+'[6]12ud'!I6</f>
        <v>113.95096213531968</v>
      </c>
      <c r="J6" s="22">
        <f>+'[6]12ud'!J6</f>
        <v>8013</v>
      </c>
      <c r="K6" s="75">
        <f>+'[6]12ud'!K6</f>
        <v>17.035163059653897</v>
      </c>
      <c r="L6" s="103">
        <f>+'[6]12ud'!L6</f>
        <v>104.24092623910499</v>
      </c>
      <c r="M6" s="22">
        <f>+'[6]12ud'!M6</f>
        <v>7008</v>
      </c>
      <c r="N6" s="75">
        <f>+'[6]12ud'!N6</f>
        <v>14.898592627237553</v>
      </c>
      <c r="O6" s="103">
        <f>+'[6]12ud'!O6</f>
        <v>95.191524042379783</v>
      </c>
      <c r="P6" s="22">
        <f>+'[6]12ud'!P6</f>
        <v>11192</v>
      </c>
      <c r="Q6" s="75">
        <f>+'[6]12ud'!Q6</f>
        <v>23.793528636421616</v>
      </c>
      <c r="R6" s="75">
        <f>+'[6]12ud'!R6</f>
        <v>83.255225768057727</v>
      </c>
    </row>
    <row r="7" spans="1:18" ht="12.75" customHeight="1" x14ac:dyDescent="0.2">
      <c r="A7" s="11"/>
      <c r="B7" s="15"/>
      <c r="C7" s="104"/>
      <c r="D7" s="15"/>
      <c r="E7" s="78"/>
      <c r="F7" s="104"/>
      <c r="G7" s="15"/>
      <c r="H7" s="78"/>
      <c r="I7" s="78"/>
      <c r="J7" s="15"/>
      <c r="K7" s="78"/>
      <c r="L7" s="104"/>
      <c r="M7" s="15"/>
      <c r="N7" s="78"/>
      <c r="O7" s="104"/>
      <c r="P7" s="15"/>
      <c r="Q7" s="78"/>
      <c r="R7" s="78"/>
    </row>
    <row r="8" spans="1:18" ht="15" customHeight="1" x14ac:dyDescent="0.2">
      <c r="A8" s="18" t="s">
        <v>23</v>
      </c>
      <c r="B8" s="12">
        <f>+'[6]12ud'!B8</f>
        <v>5281</v>
      </c>
      <c r="C8" s="105">
        <f>+'[6]12ud'!C8</f>
        <v>95.826528760660494</v>
      </c>
      <c r="D8" s="12">
        <f>+'[6]12ud'!D8</f>
        <v>1434</v>
      </c>
      <c r="E8" s="81">
        <f>+'[6]12ud'!E8</f>
        <v>27.153948115887143</v>
      </c>
      <c r="F8" s="105">
        <f>+'[6]12ud'!F8</f>
        <v>102.06405693950178</v>
      </c>
      <c r="G8" s="12">
        <f>+'[6]12ud'!G8</f>
        <v>839</v>
      </c>
      <c r="H8" s="81">
        <f>+'[6]12ud'!H8</f>
        <v>15.88714258663132</v>
      </c>
      <c r="I8" s="81">
        <f>+'[6]12ud'!I8</f>
        <v>131.50470219435738</v>
      </c>
      <c r="J8" s="12">
        <f>+'[6]12ud'!J8</f>
        <v>881</v>
      </c>
      <c r="K8" s="81">
        <f>+'[6]12ud'!K8</f>
        <v>16.682446506343496</v>
      </c>
      <c r="L8" s="105">
        <f>+'[6]12ud'!L8</f>
        <v>102.44186046511628</v>
      </c>
      <c r="M8" s="12">
        <f>+'[6]12ud'!M8</f>
        <v>720</v>
      </c>
      <c r="N8" s="81">
        <f>+'[6]12ud'!N8</f>
        <v>13.633781480780154</v>
      </c>
      <c r="O8" s="105">
        <f>+'[6]12ud'!O8</f>
        <v>85.510688836104507</v>
      </c>
      <c r="P8" s="12">
        <f>+'[6]12ud'!P8</f>
        <v>1407</v>
      </c>
      <c r="Q8" s="81">
        <f>+'[6]12ud'!Q8</f>
        <v>26.642681310357887</v>
      </c>
      <c r="R8" s="81">
        <f>+'[6]12ud'!R8</f>
        <v>79.671574178935444</v>
      </c>
    </row>
    <row r="9" spans="1:18" ht="15" customHeight="1" x14ac:dyDescent="0.2">
      <c r="A9" s="18" t="s">
        <v>24</v>
      </c>
      <c r="B9" s="12">
        <f>+'[6]12ud'!B16</f>
        <v>3411</v>
      </c>
      <c r="C9" s="105">
        <f>+'[6]12ud'!C16</f>
        <v>99.649430324276949</v>
      </c>
      <c r="D9" s="12">
        <f>+'[6]12ud'!D16</f>
        <v>1160</v>
      </c>
      <c r="E9" s="81">
        <f>+'[6]12ud'!E16</f>
        <v>34.007622398123715</v>
      </c>
      <c r="F9" s="105">
        <f>+'[6]12ud'!F16</f>
        <v>105.64663023679417</v>
      </c>
      <c r="G9" s="12">
        <f>+'[6]12ud'!G16</f>
        <v>534</v>
      </c>
      <c r="H9" s="81">
        <f>+'[6]12ud'!H16</f>
        <v>15.655233069481088</v>
      </c>
      <c r="I9" s="81">
        <f>+'[6]12ud'!I16</f>
        <v>104.91159135559923</v>
      </c>
      <c r="J9" s="12">
        <f>+'[6]12ud'!J16</f>
        <v>559</v>
      </c>
      <c r="K9" s="81">
        <f>+'[6]12ud'!K16</f>
        <v>16.388155965992375</v>
      </c>
      <c r="L9" s="105">
        <f>+'[6]12ud'!L16</f>
        <v>99.466192170818502</v>
      </c>
      <c r="M9" s="12">
        <f>+'[6]12ud'!M16</f>
        <v>502</v>
      </c>
      <c r="N9" s="81">
        <f>+'[6]12ud'!N16</f>
        <v>14.717091761946644</v>
      </c>
      <c r="O9" s="105">
        <f>+'[6]12ud'!O16</f>
        <v>100.1996007984032</v>
      </c>
      <c r="P9" s="12">
        <f>+'[6]12ud'!P16</f>
        <v>656</v>
      </c>
      <c r="Q9" s="81">
        <f>+'[6]12ud'!Q16</f>
        <v>19.231896804456174</v>
      </c>
      <c r="R9" s="81">
        <f>+'[6]12ud'!R16</f>
        <v>87.118193891102251</v>
      </c>
    </row>
    <row r="10" spans="1:18" ht="15" customHeight="1" x14ac:dyDescent="0.2">
      <c r="A10" s="18" t="s">
        <v>25</v>
      </c>
      <c r="B10" s="12">
        <f>+'[6]12ud'!B24</f>
        <v>3151</v>
      </c>
      <c r="C10" s="105">
        <f>+'[6]12ud'!C24</f>
        <v>101.18818240205523</v>
      </c>
      <c r="D10" s="12">
        <f>+'[6]12ud'!D24</f>
        <v>1248</v>
      </c>
      <c r="E10" s="81">
        <f>+'[6]12ud'!E24</f>
        <v>39.606474135195171</v>
      </c>
      <c r="F10" s="105">
        <f>+'[6]12ud'!F24</f>
        <v>95.632183908045974</v>
      </c>
      <c r="G10" s="12">
        <f>+'[6]12ud'!G24</f>
        <v>584</v>
      </c>
      <c r="H10" s="81">
        <f>+'[6]12ud'!H24</f>
        <v>18.53379879403364</v>
      </c>
      <c r="I10" s="81">
        <f>+'[6]12ud'!I24</f>
        <v>123.46723044397463</v>
      </c>
      <c r="J10" s="12">
        <f>+'[6]12ud'!J24</f>
        <v>654</v>
      </c>
      <c r="K10" s="81">
        <f>+'[6]12ud'!K24</f>
        <v>20.755315772770551</v>
      </c>
      <c r="L10" s="105">
        <f>+'[6]12ud'!L24</f>
        <v>115.54770318021201</v>
      </c>
      <c r="M10" s="12">
        <f>+'[6]12ud'!M24</f>
        <v>413</v>
      </c>
      <c r="N10" s="81">
        <f>+'[6]12ud'!N24</f>
        <v>13.106950174547762</v>
      </c>
      <c r="O10" s="105">
        <f>+'[6]12ud'!O24</f>
        <v>91.574279379157431</v>
      </c>
      <c r="P10" s="12">
        <f>+'[6]12ud'!P24</f>
        <v>252</v>
      </c>
      <c r="Q10" s="81">
        <f>+'[6]12ud'!Q24</f>
        <v>7.9974611234528714</v>
      </c>
      <c r="R10" s="81">
        <f>+'[6]12ud'!R24</f>
        <v>78.996865203761757</v>
      </c>
    </row>
    <row r="11" spans="1:18" ht="15" customHeight="1" x14ac:dyDescent="0.2">
      <c r="A11" s="18" t="s">
        <v>26</v>
      </c>
      <c r="B11" s="12">
        <f>+'[6]12ud'!B31</f>
        <v>13145</v>
      </c>
      <c r="C11" s="105">
        <f>+'[6]12ud'!C31</f>
        <v>96.89665339820138</v>
      </c>
      <c r="D11" s="12">
        <f>+'[6]12ud'!D31</f>
        <v>3056</v>
      </c>
      <c r="E11" s="81">
        <f>+'[6]12ud'!E31</f>
        <v>23.24838341574743</v>
      </c>
      <c r="F11" s="105">
        <f>+'[6]12ud'!F31</f>
        <v>94.059710680209292</v>
      </c>
      <c r="G11" s="12">
        <f>+'[6]12ud'!G31</f>
        <v>2009</v>
      </c>
      <c r="H11" s="81">
        <f>+'[6]12ud'!H31</f>
        <v>15.283377710155952</v>
      </c>
      <c r="I11" s="81">
        <f>+'[6]12ud'!I31</f>
        <v>111.36363636363636</v>
      </c>
      <c r="J11" s="12">
        <f>+'[6]12ud'!J31</f>
        <v>2421</v>
      </c>
      <c r="K11" s="81">
        <f>+'[6]12ud'!K31</f>
        <v>18.417649296310383</v>
      </c>
      <c r="L11" s="105">
        <f>+'[6]12ud'!L31</f>
        <v>111.72127365020765</v>
      </c>
      <c r="M11" s="12">
        <f>+'[6]12ud'!M31</f>
        <v>2163</v>
      </c>
      <c r="N11" s="81">
        <f>+'[6]12ud'!N31</f>
        <v>16.454925827310767</v>
      </c>
      <c r="O11" s="105">
        <f>+'[6]12ud'!O31</f>
        <v>102.41477272727273</v>
      </c>
      <c r="P11" s="12">
        <f>+'[6]12ud'!P31</f>
        <v>3496</v>
      </c>
      <c r="Q11" s="81">
        <f>+'[6]12ud'!Q31</f>
        <v>26.595663750475467</v>
      </c>
      <c r="R11" s="81">
        <f>+'[6]12ud'!R31</f>
        <v>82.569674067076051</v>
      </c>
    </row>
    <row r="12" spans="1:18" ht="15" customHeight="1" x14ac:dyDescent="0.2">
      <c r="A12" s="18" t="s">
        <v>27</v>
      </c>
      <c r="B12" s="12">
        <f>+'[6]12ud'!B42</f>
        <v>6578</v>
      </c>
      <c r="C12" s="105">
        <f>+'[6]12ud'!C42</f>
        <v>100.73506891271056</v>
      </c>
      <c r="D12" s="12">
        <f>+'[6]12ud'!D42</f>
        <v>2193</v>
      </c>
      <c r="E12" s="81">
        <f>+'[6]12ud'!E42</f>
        <v>33.338400729705079</v>
      </c>
      <c r="F12" s="105">
        <f>+'[6]12ud'!F42</f>
        <v>110.14565544952286</v>
      </c>
      <c r="G12" s="12">
        <f>+'[6]12ud'!G42</f>
        <v>1029</v>
      </c>
      <c r="H12" s="81">
        <f>+'[6]12ud'!H42</f>
        <v>15.643052599574339</v>
      </c>
      <c r="I12" s="81">
        <f>+'[6]12ud'!I42</f>
        <v>112.95279912184412</v>
      </c>
      <c r="J12" s="12">
        <f>+'[6]12ud'!J42</f>
        <v>1082</v>
      </c>
      <c r="K12" s="81">
        <f>+'[6]12ud'!K42</f>
        <v>16.448768622681666</v>
      </c>
      <c r="L12" s="105">
        <f>+'[6]12ud'!L42</f>
        <v>102.75403608736941</v>
      </c>
      <c r="M12" s="12">
        <f>+'[6]12ud'!M42</f>
        <v>954</v>
      </c>
      <c r="N12" s="81">
        <f>+'[6]12ud'!N42</f>
        <v>14.502888415931894</v>
      </c>
      <c r="O12" s="105">
        <f>+'[6]12ud'!O42</f>
        <v>102.2508038585209</v>
      </c>
      <c r="P12" s="12">
        <f>+'[6]12ud'!P42</f>
        <v>1320</v>
      </c>
      <c r="Q12" s="81">
        <f>+'[6]12ud'!Q42</f>
        <v>20.066889632107024</v>
      </c>
      <c r="R12" s="81">
        <f>+'[6]12ud'!R42</f>
        <v>80.389768574908643</v>
      </c>
    </row>
    <row r="13" spans="1:18" ht="15" customHeight="1" x14ac:dyDescent="0.2">
      <c r="A13" s="18" t="s">
        <v>28</v>
      </c>
      <c r="B13" s="12">
        <f>+'[6]12ud'!B49</f>
        <v>3170</v>
      </c>
      <c r="C13" s="105">
        <f>+'[6]12ud'!C49</f>
        <v>97.628580227902688</v>
      </c>
      <c r="D13" s="12">
        <f>+'[6]12ud'!D49</f>
        <v>1107</v>
      </c>
      <c r="E13" s="81">
        <f>+'[6]12ud'!E49</f>
        <v>34.921135646687695</v>
      </c>
      <c r="F13" s="105">
        <f>+'[6]12ud'!F49</f>
        <v>103.74882849109652</v>
      </c>
      <c r="G13" s="12">
        <f>+'[6]12ud'!G49</f>
        <v>467</v>
      </c>
      <c r="H13" s="81">
        <f>+'[6]12ud'!H49</f>
        <v>14.731861198738169</v>
      </c>
      <c r="I13" s="81">
        <f>+'[6]12ud'!I49</f>
        <v>110.40189125295508</v>
      </c>
      <c r="J13" s="12">
        <f>+'[6]12ud'!J49</f>
        <v>473</v>
      </c>
      <c r="K13" s="81">
        <f>+'[6]12ud'!K49</f>
        <v>14.921135646687697</v>
      </c>
      <c r="L13" s="105">
        <f>+'[6]12ud'!L49</f>
        <v>92.3828125</v>
      </c>
      <c r="M13" s="12">
        <f>+'[6]12ud'!M49</f>
        <v>485</v>
      </c>
      <c r="N13" s="81">
        <f>+'[6]12ud'!N49</f>
        <v>15.29968454258675</v>
      </c>
      <c r="O13" s="105">
        <f>+'[6]12ud'!O49</f>
        <v>104.75161987041037</v>
      </c>
      <c r="P13" s="12">
        <f>+'[6]12ud'!P49</f>
        <v>638</v>
      </c>
      <c r="Q13" s="81">
        <f>+'[6]12ud'!Q49</f>
        <v>20.126182965299684</v>
      </c>
      <c r="R13" s="81">
        <f>+'[6]12ud'!R49</f>
        <v>81.585677749360613</v>
      </c>
    </row>
    <row r="14" spans="1:18" ht="15" customHeight="1" x14ac:dyDescent="0.2">
      <c r="A14" s="18" t="s">
        <v>29</v>
      </c>
      <c r="B14" s="12">
        <f>+'[6]12ud'!B55</f>
        <v>1585</v>
      </c>
      <c r="C14" s="105">
        <f>+'[6]12ud'!C55</f>
        <v>95.944309927360777</v>
      </c>
      <c r="D14" s="12">
        <f>+'[6]12ud'!D55</f>
        <v>484</v>
      </c>
      <c r="E14" s="81">
        <f>+'[6]12ud'!E55</f>
        <v>30.536277602523658</v>
      </c>
      <c r="F14" s="105">
        <f>+'[6]12ud'!F55</f>
        <v>95.841584158415841</v>
      </c>
      <c r="G14" s="12">
        <f>+'[6]12ud'!G55</f>
        <v>277</v>
      </c>
      <c r="H14" s="81">
        <f>+'[6]12ud'!H55</f>
        <v>17.476340694006311</v>
      </c>
      <c r="I14" s="81">
        <f>+'[6]12ud'!I55</f>
        <v>116.38655462184875</v>
      </c>
      <c r="J14" s="12">
        <f>+'[6]12ud'!J55</f>
        <v>311</v>
      </c>
      <c r="K14" s="81">
        <f>+'[6]12ud'!K55</f>
        <v>19.621451104100945</v>
      </c>
      <c r="L14" s="105">
        <f>+'[6]12ud'!L55</f>
        <v>113.09090909090909</v>
      </c>
      <c r="M14" s="12">
        <f>+'[6]12ud'!M55</f>
        <v>215</v>
      </c>
      <c r="N14" s="81">
        <f>+'[6]12ud'!N55</f>
        <v>13.564668769716087</v>
      </c>
      <c r="O14" s="105">
        <f>+'[6]12ud'!O55</f>
        <v>92.274678111587988</v>
      </c>
      <c r="P14" s="12">
        <f>+'[6]12ud'!P55</f>
        <v>298</v>
      </c>
      <c r="Q14" s="81">
        <f>+'[6]12ud'!Q55</f>
        <v>18.801261829652997</v>
      </c>
      <c r="R14" s="81">
        <f>+'[6]12ud'!R55</f>
        <v>74.314214463840401</v>
      </c>
    </row>
    <row r="15" spans="1:18" ht="15" customHeight="1" x14ac:dyDescent="0.2">
      <c r="A15" s="18" t="s">
        <v>30</v>
      </c>
      <c r="B15" s="12">
        <f>+'[6]12ud'!B61</f>
        <v>2599</v>
      </c>
      <c r="C15" s="105">
        <f>+'[6]12ud'!C61</f>
        <v>96.509468993687335</v>
      </c>
      <c r="D15" s="12">
        <f>+'[6]12ud'!D61</f>
        <v>538</v>
      </c>
      <c r="E15" s="81">
        <f>+'[6]12ud'!E61</f>
        <v>20.700269334359369</v>
      </c>
      <c r="F15" s="105">
        <f>+'[6]12ud'!F61</f>
        <v>103.06513409961686</v>
      </c>
      <c r="G15" s="12">
        <f>+'[6]12ud'!G61</f>
        <v>370</v>
      </c>
      <c r="H15" s="81">
        <f>+'[6]12ud'!H61</f>
        <v>14.236244709503657</v>
      </c>
      <c r="I15" s="81">
        <f>+'[6]12ud'!I61</f>
        <v>123.33333333333334</v>
      </c>
      <c r="J15" s="12">
        <f>+'[6]12ud'!J61</f>
        <v>338</v>
      </c>
      <c r="K15" s="81">
        <f>+'[6]12ud'!K61</f>
        <v>13.005001923816852</v>
      </c>
      <c r="L15" s="105">
        <f>+'[6]12ud'!L61</f>
        <v>91.105121293800536</v>
      </c>
      <c r="M15" s="12">
        <f>+'[6]12ud'!M61</f>
        <v>372</v>
      </c>
      <c r="N15" s="81">
        <f>+'[6]12ud'!N61</f>
        <v>14.313197383609081</v>
      </c>
      <c r="O15" s="105">
        <f>+'[6]12ud'!O61</f>
        <v>77.824267782426787</v>
      </c>
      <c r="P15" s="12">
        <f>+'[6]12ud'!P61</f>
        <v>981</v>
      </c>
      <c r="Q15" s="81">
        <f>+'[6]12ud'!Q61</f>
        <v>37.745286648711044</v>
      </c>
      <c r="R15" s="81">
        <f>+'[6]12ud'!R61</f>
        <v>95.988258317025441</v>
      </c>
    </row>
    <row r="16" spans="1:18" ht="15" customHeight="1" x14ac:dyDescent="0.2">
      <c r="A16" s="18" t="s">
        <v>31</v>
      </c>
      <c r="B16" s="12">
        <f>+'[6]12ud'!B67</f>
        <v>1937</v>
      </c>
      <c r="C16" s="105">
        <f>+'[6]12ud'!C67</f>
        <v>104.47680690399137</v>
      </c>
      <c r="D16" s="12">
        <f>+'[6]12ud'!D67</f>
        <v>698</v>
      </c>
      <c r="E16" s="81">
        <f>+'[6]12ud'!E67</f>
        <v>36.035105833763552</v>
      </c>
      <c r="F16" s="105">
        <f>+'[6]12ud'!F67</f>
        <v>108.04953560371517</v>
      </c>
      <c r="G16" s="12">
        <f>+'[6]12ud'!G67</f>
        <v>308</v>
      </c>
      <c r="H16" s="81">
        <f>+'[6]12ud'!H67</f>
        <v>15.900877645844089</v>
      </c>
      <c r="I16" s="81">
        <f>+'[6]12ud'!I67</f>
        <v>105.11945392491468</v>
      </c>
      <c r="J16" s="12">
        <f>+'[6]12ud'!J67</f>
        <v>306</v>
      </c>
      <c r="K16" s="81">
        <f>+'[6]12ud'!K67</f>
        <v>15.797625193598346</v>
      </c>
      <c r="L16" s="105">
        <f>+'[6]12ud'!L67</f>
        <v>110.86956521739131</v>
      </c>
      <c r="M16" s="12">
        <f>+'[6]12ud'!M67</f>
        <v>305</v>
      </c>
      <c r="N16" s="81">
        <f>+'[6]12ud'!N67</f>
        <v>15.745998967475478</v>
      </c>
      <c r="O16" s="105">
        <f>+'[6]12ud'!O67</f>
        <v>114.2322097378277</v>
      </c>
      <c r="P16" s="12">
        <f>+'[6]12ud'!P67</f>
        <v>320</v>
      </c>
      <c r="Q16" s="81">
        <f>+'[6]12ud'!Q67</f>
        <v>16.520392359318535</v>
      </c>
      <c r="R16" s="81">
        <f>+'[6]12ud'!R67</f>
        <v>86.021505376344081</v>
      </c>
    </row>
    <row r="17" spans="1:18" ht="15" customHeight="1" x14ac:dyDescent="0.2">
      <c r="A17" s="18" t="s">
        <v>32</v>
      </c>
      <c r="B17" s="12">
        <f>+'[6]12ud'!B71</f>
        <v>2061</v>
      </c>
      <c r="C17" s="105">
        <f>+'[6]12ud'!C71</f>
        <v>93.852459016393439</v>
      </c>
      <c r="D17" s="12">
        <f>+'[6]12ud'!D71</f>
        <v>422</v>
      </c>
      <c r="E17" s="81">
        <f>+'[6]12ud'!E71</f>
        <v>20.475497331392528</v>
      </c>
      <c r="F17" s="105">
        <f>+'[6]12ud'!F71</f>
        <v>106.56565656565658</v>
      </c>
      <c r="G17" s="12">
        <f>+'[6]12ud'!G71</f>
        <v>246</v>
      </c>
      <c r="H17" s="81">
        <f>+'[6]12ud'!H71</f>
        <v>11.935953420669577</v>
      </c>
      <c r="I17" s="81">
        <f>+'[6]12ud'!I71</f>
        <v>112.8440366972477</v>
      </c>
      <c r="J17" s="12">
        <f>+'[6]12ud'!J71</f>
        <v>251</v>
      </c>
      <c r="K17" s="81">
        <f>+'[6]12ud'!K71</f>
        <v>12.17855409995148</v>
      </c>
      <c r="L17" s="105">
        <f>+'[6]12ud'!L71</f>
        <v>96.168582375478934</v>
      </c>
      <c r="M17" s="12">
        <f>+'[6]12ud'!M71</f>
        <v>274</v>
      </c>
      <c r="N17" s="81">
        <f>+'[6]12ud'!N71</f>
        <v>13.294517224648228</v>
      </c>
      <c r="O17" s="105">
        <f>+'[6]12ud'!O71</f>
        <v>79.190751445086704</v>
      </c>
      <c r="P17" s="12">
        <f>+'[6]12ud'!P71</f>
        <v>868</v>
      </c>
      <c r="Q17" s="81">
        <f>+'[6]12ud'!Q71</f>
        <v>42.115477923338183</v>
      </c>
      <c r="R17" s="81">
        <f>+'[6]12ud'!R71</f>
        <v>89.025641025641022</v>
      </c>
    </row>
    <row r="18" spans="1:18" ht="15" customHeight="1" x14ac:dyDescent="0.2">
      <c r="A18" s="18" t="s">
        <v>33</v>
      </c>
      <c r="B18" s="12">
        <f>+'[6]12ud'!B76</f>
        <v>1341</v>
      </c>
      <c r="C18" s="105">
        <f>+'[6]12ud'!C76</f>
        <v>88.107752956636006</v>
      </c>
      <c r="D18" s="12">
        <f>+'[6]12ud'!D76</f>
        <v>311</v>
      </c>
      <c r="E18" s="81">
        <f>+'[6]12ud'!E76</f>
        <v>23.19164802386279</v>
      </c>
      <c r="F18" s="105">
        <f>+'[6]12ud'!F76</f>
        <v>83.155080213903744</v>
      </c>
      <c r="G18" s="12">
        <f>+'[6]12ud'!G76</f>
        <v>225</v>
      </c>
      <c r="H18" s="81">
        <f>+'[6]12ud'!H76</f>
        <v>16.778523489932887</v>
      </c>
      <c r="I18" s="81">
        <f>+'[6]12ud'!I76</f>
        <v>109.75609756097562</v>
      </c>
      <c r="J18" s="12">
        <f>+'[6]12ud'!J76</f>
        <v>230</v>
      </c>
      <c r="K18" s="81">
        <f>+'[6]12ud'!K76</f>
        <v>17.151379567486948</v>
      </c>
      <c r="L18" s="105">
        <f>+'[6]12ud'!L76</f>
        <v>87.452471482889734</v>
      </c>
      <c r="M18" s="12">
        <f>+'[6]12ud'!M76</f>
        <v>218</v>
      </c>
      <c r="N18" s="81">
        <f>+'[6]12ud'!N76</f>
        <v>16.256524981357195</v>
      </c>
      <c r="O18" s="105">
        <f>+'[6]12ud'!O76</f>
        <v>97.757847533632287</v>
      </c>
      <c r="P18" s="12">
        <f>+'[6]12ud'!P76</f>
        <v>357</v>
      </c>
      <c r="Q18" s="81">
        <f>+'[6]12ud'!Q76</f>
        <v>26.621923937360179</v>
      </c>
      <c r="R18" s="81">
        <f>+'[6]12ud'!R76</f>
        <v>78.118161925601754</v>
      </c>
    </row>
    <row r="19" spans="1:18" ht="15" customHeight="1" x14ac:dyDescent="0.2">
      <c r="A19" s="25" t="s">
        <v>34</v>
      </c>
      <c r="B19" s="26">
        <f>+'[6]12ud'!B82</f>
        <v>2779</v>
      </c>
      <c r="C19" s="106">
        <f>+'[6]12ud'!C82</f>
        <v>91.264367816091948</v>
      </c>
      <c r="D19" s="26">
        <f>+'[6]12ud'!D82</f>
        <v>831</v>
      </c>
      <c r="E19" s="83">
        <f>+'[6]12ud'!E82</f>
        <v>29.902842749190356</v>
      </c>
      <c r="F19" s="106">
        <f>+'[6]12ud'!F82</f>
        <v>96.740395809080326</v>
      </c>
      <c r="G19" s="26">
        <f>+'[6]12ud'!G82</f>
        <v>455</v>
      </c>
      <c r="H19" s="83">
        <f>+'[6]12ud'!H82</f>
        <v>16.3727959697733</v>
      </c>
      <c r="I19" s="83">
        <f>+'[6]12ud'!I82</f>
        <v>105.32407407407408</v>
      </c>
      <c r="J19" s="26">
        <f>+'[6]12ud'!J82</f>
        <v>507</v>
      </c>
      <c r="K19" s="83">
        <f>+'[6]12ud'!K82</f>
        <v>18.243972652033104</v>
      </c>
      <c r="L19" s="106">
        <f>+'[6]12ud'!L82</f>
        <v>97.312859884836854</v>
      </c>
      <c r="M19" s="26">
        <f>+'[6]12ud'!M82</f>
        <v>387</v>
      </c>
      <c r="N19" s="83">
        <f>+'[6]12ud'!N82</f>
        <v>13.925872616048936</v>
      </c>
      <c r="O19" s="106">
        <f>+'[6]12ud'!O82</f>
        <v>75.438596491228068</v>
      </c>
      <c r="P19" s="26">
        <f>+'[6]12ud'!P82</f>
        <v>599</v>
      </c>
      <c r="Q19" s="83">
        <f>+'[6]12ud'!Q82</f>
        <v>21.554516012954299</v>
      </c>
      <c r="R19" s="83">
        <f>+'[6]12ud'!R82</f>
        <v>83.194444444444443</v>
      </c>
    </row>
    <row r="21" spans="1:18" ht="15" customHeight="1" x14ac:dyDescent="0.2">
      <c r="A21" s="68" t="s">
        <v>147</v>
      </c>
    </row>
  </sheetData>
  <mergeCells count="6">
    <mergeCell ref="J3:L3"/>
    <mergeCell ref="M3:O3"/>
    <mergeCell ref="P3:R3"/>
    <mergeCell ref="B3:C3"/>
    <mergeCell ref="D3:F3"/>
    <mergeCell ref="G3:I3"/>
  </mergeCells>
  <hyperlinks>
    <hyperlink ref="A21" location="Kazalo!A1" display="nazaj na kazalo" xr:uid="{00000000-0004-0000-1E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6"/>
  <sheetViews>
    <sheetView showGridLines="0" tabSelected="1" workbookViewId="0">
      <selection activeCell="F20" sqref="F20"/>
    </sheetView>
  </sheetViews>
  <sheetFormatPr defaultColWidth="9.140625" defaultRowHeight="15" customHeight="1" x14ac:dyDescent="0.2"/>
  <cols>
    <col min="1" max="1" width="21" style="6" customWidth="1"/>
    <col min="2" max="3" width="7.5703125" style="6" customWidth="1"/>
    <col min="4" max="18" width="7" style="6" customWidth="1"/>
    <col min="19" max="16384" width="9.140625" style="6"/>
  </cols>
  <sheetData>
    <row r="1" spans="1:19" ht="15" customHeight="1" x14ac:dyDescent="0.2">
      <c r="A1" s="9" t="s">
        <v>152</v>
      </c>
      <c r="B1" s="1"/>
      <c r="C1" s="1"/>
      <c r="D1" s="1"/>
      <c r="E1" s="1"/>
      <c r="F1" s="1"/>
      <c r="G1" s="1"/>
      <c r="H1" s="1"/>
      <c r="I1" s="1"/>
    </row>
    <row r="2" spans="1:19" ht="15" customHeight="1" x14ac:dyDescent="0.2">
      <c r="A2" s="1"/>
      <c r="B2" s="1"/>
      <c r="C2" s="1"/>
      <c r="D2" s="1"/>
      <c r="E2" s="1"/>
      <c r="F2" s="1"/>
      <c r="G2" s="1"/>
      <c r="H2" s="1"/>
      <c r="I2" s="1"/>
    </row>
    <row r="3" spans="1:19" ht="15" customHeight="1" x14ac:dyDescent="0.2">
      <c r="A3" s="159"/>
      <c r="B3" s="312" t="s">
        <v>0</v>
      </c>
      <c r="C3" s="314"/>
      <c r="D3" s="312" t="s">
        <v>100</v>
      </c>
      <c r="E3" s="313"/>
      <c r="F3" s="313"/>
      <c r="G3" s="312" t="s">
        <v>101</v>
      </c>
      <c r="H3" s="313"/>
      <c r="I3" s="314"/>
      <c r="J3" s="313" t="s">
        <v>102</v>
      </c>
      <c r="K3" s="313"/>
      <c r="L3" s="313"/>
      <c r="M3" s="312" t="s">
        <v>103</v>
      </c>
      <c r="N3" s="313"/>
      <c r="O3" s="314"/>
      <c r="P3" s="313" t="s">
        <v>104</v>
      </c>
      <c r="Q3" s="313"/>
      <c r="R3" s="313"/>
    </row>
    <row r="4" spans="1:19" ht="15" customHeight="1" x14ac:dyDescent="0.2">
      <c r="A4" s="160" t="s">
        <v>89</v>
      </c>
      <c r="B4" s="252"/>
      <c r="C4" s="145" t="str">
        <f>Obdobja!B11</f>
        <v>XII 24</v>
      </c>
      <c r="D4" s="252"/>
      <c r="E4" s="253"/>
      <c r="F4" s="145" t="str">
        <f>Obdobja!B11</f>
        <v>XII 24</v>
      </c>
      <c r="G4" s="252"/>
      <c r="H4" s="253"/>
      <c r="I4" s="141" t="str">
        <f>Obdobja!B11</f>
        <v>XII 24</v>
      </c>
      <c r="J4" s="252"/>
      <c r="K4" s="253"/>
      <c r="L4" s="145" t="str">
        <f>Obdobja!B11</f>
        <v>XII 24</v>
      </c>
      <c r="M4" s="252"/>
      <c r="N4" s="253"/>
      <c r="O4" s="145" t="str">
        <f>Obdobja!B11</f>
        <v>XII 24</v>
      </c>
      <c r="P4" s="252"/>
      <c r="Q4" s="253"/>
      <c r="R4" s="141" t="str">
        <f>Obdobja!B11</f>
        <v>XII 24</v>
      </c>
    </row>
    <row r="5" spans="1:19" ht="15" customHeight="1" x14ac:dyDescent="0.2">
      <c r="A5" s="161" t="s">
        <v>60</v>
      </c>
      <c r="B5" s="165" t="str">
        <f>Obdobja!B11</f>
        <v>XII 24</v>
      </c>
      <c r="C5" s="167" t="str">
        <f>Obdobja!C11</f>
        <v>XII 23</v>
      </c>
      <c r="D5" s="165" t="str">
        <f>Obdobja!B11</f>
        <v>XII 24</v>
      </c>
      <c r="E5" s="166" t="s">
        <v>73</v>
      </c>
      <c r="F5" s="167" t="str">
        <f>Obdobja!C11</f>
        <v>XII 23</v>
      </c>
      <c r="G5" s="165" t="str">
        <f>Obdobja!B11</f>
        <v>XII 24</v>
      </c>
      <c r="H5" s="166" t="s">
        <v>73</v>
      </c>
      <c r="I5" s="166" t="str">
        <f>Obdobja!C11</f>
        <v>XII 23</v>
      </c>
      <c r="J5" s="165" t="str">
        <f>Obdobja!B11</f>
        <v>XII 24</v>
      </c>
      <c r="K5" s="166" t="s">
        <v>73</v>
      </c>
      <c r="L5" s="167" t="str">
        <f>Obdobja!C11</f>
        <v>XII 23</v>
      </c>
      <c r="M5" s="165" t="str">
        <f>Obdobja!B11</f>
        <v>XII 24</v>
      </c>
      <c r="N5" s="166" t="s">
        <v>73</v>
      </c>
      <c r="O5" s="167" t="str">
        <f>Obdobja!C11</f>
        <v>XII 23</v>
      </c>
      <c r="P5" s="165" t="str">
        <f>Obdobja!B11</f>
        <v>XII 24</v>
      </c>
      <c r="Q5" s="166" t="s">
        <v>73</v>
      </c>
      <c r="R5" s="166" t="str">
        <f>Obdobja!C11</f>
        <v>XII 23</v>
      </c>
    </row>
    <row r="6" spans="1:19" ht="15" customHeight="1" x14ac:dyDescent="0.2">
      <c r="A6" s="21" t="s">
        <v>22</v>
      </c>
      <c r="B6" s="22">
        <f>+'[2]Stanje BO'!M4</f>
        <v>47038</v>
      </c>
      <c r="C6" s="103">
        <f>+B6/'[3]Stanje BO'!M4*100</f>
        <v>97.280416933799359</v>
      </c>
      <c r="D6" s="22">
        <f>+'[2]S 0-2 mes'!M4</f>
        <v>13482</v>
      </c>
      <c r="E6" s="75">
        <f>+D6/B6*100</f>
        <v>28.6619329053106</v>
      </c>
      <c r="F6" s="103">
        <f>+D6/'[3]S 0-2 mes'!M4*100</f>
        <v>100.48446001341583</v>
      </c>
      <c r="G6" s="22">
        <f>+'[2]S 3-5 mes'!M4</f>
        <v>7343</v>
      </c>
      <c r="H6" s="75">
        <f>+G6/$B6*100</f>
        <v>15.610782771376334</v>
      </c>
      <c r="I6" s="75">
        <f>+G6/'[3]S 3-5 mes'!M4*100</f>
        <v>113.95096213531968</v>
      </c>
      <c r="J6" s="22">
        <f>+'[2]S 6-11 mes'!M4</f>
        <v>8013</v>
      </c>
      <c r="K6" s="75">
        <f>+J6/$B6*100</f>
        <v>17.035163059653897</v>
      </c>
      <c r="L6" s="103">
        <f>+J6/'[3]S 6-11 mes'!M4*100</f>
        <v>104.24092623910499</v>
      </c>
      <c r="M6" s="22">
        <f>+'[2]S 12-23 mes'!M4</f>
        <v>7008</v>
      </c>
      <c r="N6" s="75">
        <f>+M6/$B6*100</f>
        <v>14.898592627237553</v>
      </c>
      <c r="O6" s="103">
        <f>+M6/'[3]S 12-23 mes'!M4*100</f>
        <v>95.191524042379783</v>
      </c>
      <c r="P6" s="22">
        <f>+'[2]S 24+ mes'!M4</f>
        <v>11192</v>
      </c>
      <c r="Q6" s="75">
        <f>+P6/$B6*100</f>
        <v>23.793528636421616</v>
      </c>
      <c r="R6" s="75">
        <f>+P6/'[3]S 24+ mes'!M4*100</f>
        <v>83.255225768057727</v>
      </c>
      <c r="S6" s="7"/>
    </row>
    <row r="7" spans="1:19" ht="12.75" customHeight="1" x14ac:dyDescent="0.2">
      <c r="A7" s="11"/>
      <c r="B7" s="15"/>
      <c r="C7" s="104"/>
      <c r="D7" s="15"/>
      <c r="E7" s="78"/>
      <c r="F7" s="104"/>
      <c r="G7" s="15"/>
      <c r="H7" s="78"/>
      <c r="I7" s="78"/>
      <c r="J7" s="15"/>
      <c r="K7" s="78"/>
      <c r="L7" s="104"/>
      <c r="M7" s="15"/>
      <c r="N7" s="78"/>
      <c r="O7" s="104"/>
      <c r="P7" s="15"/>
      <c r="Q7" s="78"/>
      <c r="R7" s="78"/>
    </row>
    <row r="8" spans="1:19" ht="15" customHeight="1" x14ac:dyDescent="0.2">
      <c r="A8" s="70" t="s">
        <v>35</v>
      </c>
      <c r="B8" s="71">
        <f>+'[2]Stanje BO'!M6</f>
        <v>27430</v>
      </c>
      <c r="C8" s="119">
        <f>+B8/'[3]Stanje BO'!M6*100</f>
        <v>96.984054025386286</v>
      </c>
      <c r="D8" s="71">
        <f>+'[2]S 0-2 mes'!M6</f>
        <v>7751</v>
      </c>
      <c r="E8" s="79">
        <f t="shared" ref="E8:E24" si="0">+D8/B8*100</f>
        <v>28.257382427998539</v>
      </c>
      <c r="F8" s="119">
        <f>+D8/'[3]S 0-2 mes'!M6*100</f>
        <v>102.24244822582773</v>
      </c>
      <c r="G8" s="71">
        <f>+'[2]S 3-5 mes'!M6</f>
        <v>4207</v>
      </c>
      <c r="H8" s="79">
        <f t="shared" ref="H8:H24" si="1">+G8/$B8*100</f>
        <v>15.337222019686475</v>
      </c>
      <c r="I8" s="79">
        <f>+G8/'[3]S 3-5 mes'!M6*100</f>
        <v>114.28959521869058</v>
      </c>
      <c r="J8" s="71">
        <f>+'[2]S 6-11 mes'!M6</f>
        <v>4403</v>
      </c>
      <c r="K8" s="79">
        <f t="shared" ref="K8:K16" si="2">+J8/$B8*100</f>
        <v>16.051768137076195</v>
      </c>
      <c r="L8" s="119">
        <f>+J8/'[3]S 6-11 mes'!M6*100</f>
        <v>100.3189792663477</v>
      </c>
      <c r="M8" s="71">
        <f>+'[2]S 12-23 mes'!M6</f>
        <v>4071</v>
      </c>
      <c r="N8" s="79">
        <f t="shared" ref="N8:N16" si="3">+M8/$B8*100</f>
        <v>14.841414509660956</v>
      </c>
      <c r="O8" s="119">
        <f>+M8/'[3]S 12-23 mes'!M6*100</f>
        <v>94.564459930313589</v>
      </c>
      <c r="P8" s="71">
        <f>+'[2]S 24+ mes'!M6</f>
        <v>6998</v>
      </c>
      <c r="Q8" s="79">
        <f t="shared" ref="Q8:Q16" si="4">+P8/$B8*100</f>
        <v>25.512212905577837</v>
      </c>
      <c r="R8" s="79">
        <f>+P8/'[3]S 24+ mes'!M6*100</f>
        <v>84.03987030142909</v>
      </c>
    </row>
    <row r="9" spans="1:19" ht="15" customHeight="1" x14ac:dyDescent="0.2">
      <c r="A9" s="43" t="s">
        <v>41</v>
      </c>
      <c r="B9" s="12">
        <f>+'[2]Stanje BO'!M7</f>
        <v>3689</v>
      </c>
      <c r="C9" s="105">
        <f>+B9/'[3]Stanje BO'!M7*100</f>
        <v>99.621928166351609</v>
      </c>
      <c r="D9" s="12">
        <f>+'[2]S 0-2 mes'!M7</f>
        <v>744</v>
      </c>
      <c r="E9" s="81">
        <f t="shared" si="0"/>
        <v>20.168067226890756</v>
      </c>
      <c r="F9" s="105">
        <f>+D9/'[3]S 0-2 mes'!M7*100</f>
        <v>101.77838577291382</v>
      </c>
      <c r="G9" s="12">
        <f>+'[2]S 3-5 mes'!M7</f>
        <v>516</v>
      </c>
      <c r="H9" s="81">
        <f t="shared" si="1"/>
        <v>13.987530496069395</v>
      </c>
      <c r="I9" s="81">
        <f>+G9/'[3]S 3-5 mes'!M7*100</f>
        <v>123.74100719424462</v>
      </c>
      <c r="J9" s="12">
        <f>+'[2]S 6-11 mes'!M7</f>
        <v>526</v>
      </c>
      <c r="K9" s="81">
        <f t="shared" si="2"/>
        <v>14.258606668473842</v>
      </c>
      <c r="L9" s="105">
        <f>+J9/'[3]S 6-11 mes'!M7*100</f>
        <v>102.93542074363992</v>
      </c>
      <c r="M9" s="12">
        <f>+'[2]S 12-23 mes'!M7</f>
        <v>558</v>
      </c>
      <c r="N9" s="81">
        <f t="shared" si="3"/>
        <v>15.126050420168067</v>
      </c>
      <c r="O9" s="105">
        <f>+M9/'[3]S 12-23 mes'!M7*100</f>
        <v>85.582822085889575</v>
      </c>
      <c r="P9" s="12">
        <f>+'[2]S 24+ mes'!M7</f>
        <v>1345</v>
      </c>
      <c r="Q9" s="81">
        <f t="shared" si="4"/>
        <v>36.459745188397939</v>
      </c>
      <c r="R9" s="81">
        <f>+P9/'[3]S 24+ mes'!M7*100</f>
        <v>96.623563218390814</v>
      </c>
    </row>
    <row r="10" spans="1:19" ht="15" customHeight="1" x14ac:dyDescent="0.2">
      <c r="A10" s="43" t="s">
        <v>38</v>
      </c>
      <c r="B10" s="12">
        <f>+'[2]Stanje BO'!M8</f>
        <v>1489</v>
      </c>
      <c r="C10" s="105">
        <f>+B10/'[3]Stanje BO'!M8*100</f>
        <v>99.068529607451765</v>
      </c>
      <c r="D10" s="12">
        <f>+'[2]S 0-2 mes'!M8</f>
        <v>420</v>
      </c>
      <c r="E10" s="81">
        <f t="shared" si="0"/>
        <v>28.206850235057086</v>
      </c>
      <c r="F10" s="105">
        <f>+D10/'[3]S 0-2 mes'!M8*100</f>
        <v>99.056603773584911</v>
      </c>
      <c r="G10" s="12">
        <f>+'[2]S 3-5 mes'!M8</f>
        <v>246</v>
      </c>
      <c r="H10" s="81">
        <f t="shared" si="1"/>
        <v>16.521155137676296</v>
      </c>
      <c r="I10" s="81">
        <f>+G10/'[3]S 3-5 mes'!M8*100</f>
        <v>106.03448275862068</v>
      </c>
      <c r="J10" s="12">
        <f>+'[2]S 6-11 mes'!M8</f>
        <v>291</v>
      </c>
      <c r="K10" s="81">
        <f t="shared" si="2"/>
        <v>19.543317662860982</v>
      </c>
      <c r="L10" s="105">
        <f>+J10/'[3]S 6-11 mes'!M8*100</f>
        <v>125.43103448275863</v>
      </c>
      <c r="M10" s="12">
        <f>+'[2]S 12-23 mes'!M8</f>
        <v>203</v>
      </c>
      <c r="N10" s="81">
        <f t="shared" si="3"/>
        <v>13.633310946944258</v>
      </c>
      <c r="O10" s="105">
        <f>+M10/'[3]S 12-23 mes'!M8*100</f>
        <v>89.82300884955751</v>
      </c>
      <c r="P10" s="12">
        <f>+'[2]S 24+ mes'!M8</f>
        <v>329</v>
      </c>
      <c r="Q10" s="81">
        <f t="shared" si="4"/>
        <v>22.095366017461384</v>
      </c>
      <c r="R10" s="81">
        <f>+P10/'[3]S 24+ mes'!M8*100</f>
        <v>84.575835475578415</v>
      </c>
    </row>
    <row r="11" spans="1:19" ht="15" customHeight="1" x14ac:dyDescent="0.2">
      <c r="A11" s="43" t="s">
        <v>37</v>
      </c>
      <c r="B11" s="12">
        <f>+'[2]Stanje BO'!M9</f>
        <v>8252</v>
      </c>
      <c r="C11" s="105">
        <f>+B11/'[3]Stanje BO'!M9*100</f>
        <v>101.82625863770977</v>
      </c>
      <c r="D11" s="12">
        <f>+'[2]S 0-2 mes'!M9</f>
        <v>2686</v>
      </c>
      <c r="E11" s="81">
        <f t="shared" si="0"/>
        <v>32.549684924866703</v>
      </c>
      <c r="F11" s="105">
        <f>+D11/'[3]S 0-2 mes'!M9*100</f>
        <v>109.72222222222223</v>
      </c>
      <c r="G11" s="12">
        <f>+'[2]S 3-5 mes'!M9</f>
        <v>1289</v>
      </c>
      <c r="H11" s="81">
        <f t="shared" si="1"/>
        <v>15.62045564711585</v>
      </c>
      <c r="I11" s="81">
        <f>+G11/'[3]S 3-5 mes'!M9*100</f>
        <v>108.68465430016863</v>
      </c>
      <c r="J11" s="12">
        <f>+'[2]S 6-11 mes'!M9</f>
        <v>1396</v>
      </c>
      <c r="K11" s="81">
        <f t="shared" si="2"/>
        <v>16.917111003393117</v>
      </c>
      <c r="L11" s="105">
        <f>+J11/'[3]S 6-11 mes'!M9*100</f>
        <v>108.38509316770187</v>
      </c>
      <c r="M11" s="12">
        <f>+'[2]S 12-23 mes'!M9</f>
        <v>1241</v>
      </c>
      <c r="N11" s="81">
        <f t="shared" si="3"/>
        <v>15.038778477944742</v>
      </c>
      <c r="O11" s="105">
        <f>+M11/'[3]S 12-23 mes'!M9*100</f>
        <v>107.53899480069325</v>
      </c>
      <c r="P11" s="12">
        <f>+'[2]S 24+ mes'!M9</f>
        <v>1640</v>
      </c>
      <c r="Q11" s="81">
        <f t="shared" si="4"/>
        <v>19.873969946679594</v>
      </c>
      <c r="R11" s="81">
        <f>+P11/'[3]S 24+ mes'!M9*100</f>
        <v>80.867850098619328</v>
      </c>
    </row>
    <row r="12" spans="1:19" ht="15" customHeight="1" x14ac:dyDescent="0.2">
      <c r="A12" s="43" t="s">
        <v>36</v>
      </c>
      <c r="B12" s="12">
        <f>+'[2]Stanje BO'!M10</f>
        <v>3161</v>
      </c>
      <c r="C12" s="105">
        <f>+B12/'[3]Stanje BO'!M10*100</f>
        <v>96.607579462102692</v>
      </c>
      <c r="D12" s="12">
        <f>+'[2]S 0-2 mes'!M10</f>
        <v>1097</v>
      </c>
      <c r="E12" s="81">
        <f t="shared" si="0"/>
        <v>34.704207529262895</v>
      </c>
      <c r="F12" s="105">
        <f>+D12/'[3]S 0-2 mes'!M10*100</f>
        <v>101.01289134438305</v>
      </c>
      <c r="G12" s="12">
        <f>+'[2]S 3-5 mes'!M10</f>
        <v>470</v>
      </c>
      <c r="H12" s="81">
        <f t="shared" si="1"/>
        <v>14.868712432774439</v>
      </c>
      <c r="I12" s="81">
        <f>+G12/'[3]S 3-5 mes'!M10*100</f>
        <v>109.81308411214954</v>
      </c>
      <c r="J12" s="12">
        <f>+'[2]S 6-11 mes'!M10</f>
        <v>474</v>
      </c>
      <c r="K12" s="81">
        <f t="shared" si="2"/>
        <v>14.995254666244859</v>
      </c>
      <c r="L12" s="105">
        <f>+J12/'[3]S 6-11 mes'!M10*100</f>
        <v>93.30708661417323</v>
      </c>
      <c r="M12" s="12">
        <f>+'[2]S 12-23 mes'!M10</f>
        <v>480</v>
      </c>
      <c r="N12" s="81">
        <f t="shared" si="3"/>
        <v>15.18506801645049</v>
      </c>
      <c r="O12" s="105">
        <f>+M12/'[3]S 12-23 mes'!M10*100</f>
        <v>106.90423162583519</v>
      </c>
      <c r="P12" s="12">
        <f>+'[2]S 24+ mes'!M10</f>
        <v>640</v>
      </c>
      <c r="Q12" s="81">
        <f t="shared" si="4"/>
        <v>20.24675735526732</v>
      </c>
      <c r="R12" s="81">
        <f>+P12/'[3]S 24+ mes'!M10*100</f>
        <v>79.900124843945065</v>
      </c>
    </row>
    <row r="13" spans="1:19" ht="15" customHeight="1" x14ac:dyDescent="0.2">
      <c r="A13" s="43" t="s">
        <v>469</v>
      </c>
      <c r="B13" s="12">
        <f>+'[2]Stanje BO'!M11</f>
        <v>2082</v>
      </c>
      <c r="C13" s="105">
        <f>+B13/'[3]Stanje BO'!M11*100</f>
        <v>93.405114401076716</v>
      </c>
      <c r="D13" s="12">
        <f>+'[2]S 0-2 mes'!M11</f>
        <v>420</v>
      </c>
      <c r="E13" s="81">
        <f t="shared" si="0"/>
        <v>20.172910662824208</v>
      </c>
      <c r="F13" s="105">
        <f>+D13/'[3]S 0-2 mes'!M11*100</f>
        <v>107.41687979539643</v>
      </c>
      <c r="G13" s="12">
        <f>+'[2]S 3-5 mes'!M11</f>
        <v>258</v>
      </c>
      <c r="H13" s="81">
        <f t="shared" si="1"/>
        <v>12.39193083573487</v>
      </c>
      <c r="I13" s="81">
        <f>+G13/'[3]S 3-5 mes'!M11*100</f>
        <v>117.27272727272727</v>
      </c>
      <c r="J13" s="12">
        <f>+'[2]S 6-11 mes'!M11</f>
        <v>257</v>
      </c>
      <c r="K13" s="81">
        <f t="shared" si="2"/>
        <v>12.343900096061478</v>
      </c>
      <c r="L13" s="105">
        <f>+J13/'[3]S 6-11 mes'!M11*100</f>
        <v>91.134751773049643</v>
      </c>
      <c r="M13" s="12">
        <f>+'[2]S 12-23 mes'!M11</f>
        <v>291</v>
      </c>
      <c r="N13" s="81">
        <f t="shared" si="3"/>
        <v>13.976945244956774</v>
      </c>
      <c r="O13" s="105">
        <f>+M13/'[3]S 12-23 mes'!M11*100</f>
        <v>82.90598290598291</v>
      </c>
      <c r="P13" s="12">
        <f>+'[2]S 24+ mes'!M11</f>
        <v>856</v>
      </c>
      <c r="Q13" s="81">
        <f t="shared" si="4"/>
        <v>41.114313160422675</v>
      </c>
      <c r="R13" s="81">
        <f>+P13/'[3]S 24+ mes'!M11*100</f>
        <v>86.903553299492387</v>
      </c>
    </row>
    <row r="14" spans="1:19" ht="15" customHeight="1" x14ac:dyDescent="0.2">
      <c r="A14" s="43" t="s">
        <v>470</v>
      </c>
      <c r="B14" s="12">
        <f>+'[2]Stanje BO'!M12</f>
        <v>919</v>
      </c>
      <c r="C14" s="105">
        <f>+B14/'[3]Stanje BO'!M12*100</f>
        <v>96.331236897274636</v>
      </c>
      <c r="D14" s="12">
        <f>+'[2]S 0-2 mes'!M12</f>
        <v>279</v>
      </c>
      <c r="E14" s="81">
        <f t="shared" si="0"/>
        <v>30.359085963003263</v>
      </c>
      <c r="F14" s="105">
        <f>+D14/'[3]S 0-2 mes'!M12*100</f>
        <v>93.31103678929766</v>
      </c>
      <c r="G14" s="12">
        <f>+'[2]S 3-5 mes'!M12</f>
        <v>151</v>
      </c>
      <c r="H14" s="81">
        <f t="shared" si="1"/>
        <v>16.430903155603918</v>
      </c>
      <c r="I14" s="81">
        <f>+G14/'[3]S 3-5 mes'!M12*100</f>
        <v>102.72108843537416</v>
      </c>
      <c r="J14" s="12">
        <f>+'[2]S 6-11 mes'!M12</f>
        <v>157</v>
      </c>
      <c r="K14" s="81">
        <f t="shared" si="2"/>
        <v>17.083786724700762</v>
      </c>
      <c r="L14" s="105">
        <f>+J14/'[3]S 6-11 mes'!M12*100</f>
        <v>96.913580246913583</v>
      </c>
      <c r="M14" s="12">
        <f>+'[2]S 12-23 mes'!M12</f>
        <v>159</v>
      </c>
      <c r="N14" s="81">
        <f t="shared" si="3"/>
        <v>17.301414581066375</v>
      </c>
      <c r="O14" s="105">
        <f>+M14/'[3]S 12-23 mes'!M12*100</f>
        <v>112.7659574468085</v>
      </c>
      <c r="P14" s="12">
        <f>+'[2]S 24+ mes'!M12</f>
        <v>173</v>
      </c>
      <c r="Q14" s="81">
        <f t="shared" si="4"/>
        <v>18.824809575625682</v>
      </c>
      <c r="R14" s="81">
        <f>+P14/'[3]S 24+ mes'!M12*100</f>
        <v>84.390243902439025</v>
      </c>
    </row>
    <row r="15" spans="1:19" ht="15" customHeight="1" x14ac:dyDescent="0.2">
      <c r="A15" s="43" t="s">
        <v>39</v>
      </c>
      <c r="B15" s="12">
        <f>+'[2]Stanje BO'!M13</f>
        <v>6516</v>
      </c>
      <c r="C15" s="105">
        <f>+B15/'[3]Stanje BO'!M13*100</f>
        <v>93.059125964010278</v>
      </c>
      <c r="D15" s="12">
        <f>+'[2]S 0-2 mes'!M13</f>
        <v>1804</v>
      </c>
      <c r="E15" s="81">
        <f t="shared" si="0"/>
        <v>27.685696746470228</v>
      </c>
      <c r="F15" s="105">
        <f>+D15/'[3]S 0-2 mes'!M13*100</f>
        <v>97.937024972855596</v>
      </c>
      <c r="G15" s="12">
        <f>+'[2]S 3-5 mes'!M13</f>
        <v>1057</v>
      </c>
      <c r="H15" s="81">
        <f t="shared" si="1"/>
        <v>16.221608348680171</v>
      </c>
      <c r="I15" s="81">
        <f>+G15/'[3]S 3-5 mes'!M13*100</f>
        <v>124.79338842975207</v>
      </c>
      <c r="J15" s="12">
        <f>+'[2]S 6-11 mes'!M13</f>
        <v>1076</v>
      </c>
      <c r="K15" s="81">
        <f t="shared" si="2"/>
        <v>16.513198281154082</v>
      </c>
      <c r="L15" s="105">
        <f>+J15/'[3]S 6-11 mes'!M13*100</f>
        <v>93.891797556719027</v>
      </c>
      <c r="M15" s="12">
        <f>+'[2]S 12-23 mes'!M13</f>
        <v>928</v>
      </c>
      <c r="N15" s="81">
        <f t="shared" si="3"/>
        <v>14.241866175567832</v>
      </c>
      <c r="O15" s="105">
        <f>+M15/'[3]S 12-23 mes'!M13*100</f>
        <v>83.830171635049695</v>
      </c>
      <c r="P15" s="12">
        <f>+'[2]S 24+ mes'!M13</f>
        <v>1651</v>
      </c>
      <c r="Q15" s="81">
        <f t="shared" si="4"/>
        <v>25.337630448127683</v>
      </c>
      <c r="R15" s="81">
        <f>+P15/'[3]S 24+ mes'!M13*100</f>
        <v>80.145631067961162</v>
      </c>
    </row>
    <row r="16" spans="1:19" ht="15" customHeight="1" x14ac:dyDescent="0.2">
      <c r="A16" s="43" t="s">
        <v>40</v>
      </c>
      <c r="B16" s="12">
        <f>+'[2]Stanje BO'!M14</f>
        <v>1322</v>
      </c>
      <c r="C16" s="105">
        <f>+B16/'[3]Stanje BO'!M14*100</f>
        <v>87.203166226912927</v>
      </c>
      <c r="D16" s="12">
        <f>+'[2]S 0-2 mes'!M14</f>
        <v>301</v>
      </c>
      <c r="E16" s="81">
        <f t="shared" si="0"/>
        <v>22.768532526475038</v>
      </c>
      <c r="F16" s="105">
        <f>+D16/'[3]S 0-2 mes'!M14*100</f>
        <v>83.611111111111114</v>
      </c>
      <c r="G16" s="12">
        <f>+'[2]S 3-5 mes'!M14</f>
        <v>220</v>
      </c>
      <c r="H16" s="81">
        <f t="shared" si="1"/>
        <v>16.64145234493192</v>
      </c>
      <c r="I16" s="81">
        <f>+G16/'[3]S 3-5 mes'!M14*100</f>
        <v>107.84313725490196</v>
      </c>
      <c r="J16" s="12">
        <f>+'[2]S 6-11 mes'!M14</f>
        <v>226</v>
      </c>
      <c r="K16" s="81">
        <f t="shared" si="2"/>
        <v>17.095310136157337</v>
      </c>
      <c r="L16" s="105">
        <f>+J16/'[3]S 6-11 mes'!M14*100</f>
        <v>86.92307692307692</v>
      </c>
      <c r="M16" s="12">
        <f>+'[2]S 12-23 mes'!M14</f>
        <v>211</v>
      </c>
      <c r="N16" s="81">
        <f t="shared" si="3"/>
        <v>15.960665658093799</v>
      </c>
      <c r="O16" s="105">
        <f>+M16/'[3]S 12-23 mes'!M14*100</f>
        <v>93.777777777777786</v>
      </c>
      <c r="P16" s="12">
        <f>+'[2]S 24+ mes'!M14</f>
        <v>364</v>
      </c>
      <c r="Q16" s="81">
        <f t="shared" si="4"/>
        <v>27.534039334341909</v>
      </c>
      <c r="R16" s="81">
        <f>+P16/'[3]S 24+ mes'!M14*100</f>
        <v>77.944325481798714</v>
      </c>
    </row>
    <row r="17" spans="1:18" ht="15" customHeight="1" x14ac:dyDescent="0.2">
      <c r="A17" s="43"/>
      <c r="B17" s="12"/>
      <c r="C17" s="105"/>
      <c r="D17" s="12"/>
      <c r="E17" s="81"/>
      <c r="F17" s="105"/>
      <c r="G17" s="12"/>
      <c r="H17" s="81"/>
      <c r="I17" s="81"/>
      <c r="J17" s="12"/>
      <c r="K17" s="81"/>
      <c r="L17" s="105"/>
      <c r="M17" s="12"/>
      <c r="N17" s="81"/>
      <c r="O17" s="105"/>
      <c r="P17" s="12"/>
      <c r="Q17" s="81"/>
      <c r="R17" s="81"/>
    </row>
    <row r="18" spans="1:18" ht="15" customHeight="1" x14ac:dyDescent="0.2">
      <c r="A18" s="70" t="s">
        <v>42</v>
      </c>
      <c r="B18" s="71">
        <f>+'[2]Stanje BO'!M16</f>
        <v>18410</v>
      </c>
      <c r="C18" s="119">
        <f>+B18/'[3]Stanje BO'!M16*100</f>
        <v>96.961078632748723</v>
      </c>
      <c r="D18" s="71">
        <f>+'[2]S 0-2 mes'!M16</f>
        <v>5077</v>
      </c>
      <c r="E18" s="79">
        <f t="shared" si="0"/>
        <v>27.577403585008149</v>
      </c>
      <c r="F18" s="119">
        <f>+D18/'[3]S 0-2 mes'!M16*100</f>
        <v>96.66793602437167</v>
      </c>
      <c r="G18" s="71">
        <f>+'[2]S 3-5 mes'!M16</f>
        <v>2963</v>
      </c>
      <c r="H18" s="79">
        <f t="shared" si="1"/>
        <v>16.094513851167843</v>
      </c>
      <c r="I18" s="79">
        <f>+G18/'[3]S 3-5 mes'!M16*100</f>
        <v>112.57598784194529</v>
      </c>
      <c r="J18" s="71">
        <f>+'[2]S 6-11 mes'!M16</f>
        <v>3447</v>
      </c>
      <c r="K18" s="79">
        <f>+J18/$B18*100</f>
        <v>18.723519826181423</v>
      </c>
      <c r="L18" s="119">
        <f>+J18/'[3]S 6-11 mes'!M16*100</f>
        <v>110.09262216544235</v>
      </c>
      <c r="M18" s="71">
        <f>+'[2]S 12-23 mes'!M16</f>
        <v>2813</v>
      </c>
      <c r="N18" s="79">
        <f>+M18/$B18*100</f>
        <v>15.279739272134711</v>
      </c>
      <c r="O18" s="119">
        <f>+M18/'[3]S 12-23 mes'!M16*100</f>
        <v>97.60582928521859</v>
      </c>
      <c r="P18" s="71">
        <f>+'[2]S 24+ mes'!M16</f>
        <v>4110</v>
      </c>
      <c r="Q18" s="79">
        <f>+P18/$B18*100</f>
        <v>22.324823465507876</v>
      </c>
      <c r="R18" s="79">
        <f>+P18/'[3]S 24+ mes'!M16*100</f>
        <v>80.746561886051083</v>
      </c>
    </row>
    <row r="19" spans="1:18" ht="15" customHeight="1" x14ac:dyDescent="0.2">
      <c r="A19" s="43" t="s">
        <v>44</v>
      </c>
      <c r="B19" s="12">
        <f>+'[2]Stanje BO'!M17</f>
        <v>3127</v>
      </c>
      <c r="C19" s="105">
        <f>+B19/'[3]Stanje BO'!M17*100</f>
        <v>102.62553331145389</v>
      </c>
      <c r="D19" s="12">
        <f>+'[2]S 0-2 mes'!M17</f>
        <v>1210</v>
      </c>
      <c r="E19" s="81">
        <f t="shared" si="0"/>
        <v>38.695235049568275</v>
      </c>
      <c r="F19" s="105">
        <f>+D19/'[3]S 0-2 mes'!M17*100</f>
        <v>100.4149377593361</v>
      </c>
      <c r="G19" s="12">
        <f>+'[2]S 3-5 mes'!M17</f>
        <v>569</v>
      </c>
      <c r="H19" s="81">
        <f t="shared" si="1"/>
        <v>18.196354333226736</v>
      </c>
      <c r="I19" s="81">
        <f>+G19/'[3]S 3-5 mes'!M17*100</f>
        <v>118.29521829521829</v>
      </c>
      <c r="J19" s="12">
        <f>+'[2]S 6-11 mes'!M17</f>
        <v>646</v>
      </c>
      <c r="K19" s="81">
        <f>+J19/$B19*100</f>
        <v>20.658778381835624</v>
      </c>
      <c r="L19" s="105">
        <f>+J19/'[3]S 6-11 mes'!M17*100</f>
        <v>118.31501831501832</v>
      </c>
      <c r="M19" s="12">
        <f>+'[2]S 12-23 mes'!M17</f>
        <v>416</v>
      </c>
      <c r="N19" s="81">
        <f>+M19/$B19*100</f>
        <v>13.30348576910777</v>
      </c>
      <c r="O19" s="105">
        <f>+M19/'[3]S 12-23 mes'!M17*100</f>
        <v>92.444444444444443</v>
      </c>
      <c r="P19" s="12">
        <f>+'[2]S 24+ mes'!M17</f>
        <v>286</v>
      </c>
      <c r="Q19" s="81">
        <f>+P19/$B19*100</f>
        <v>9.1461464662615928</v>
      </c>
      <c r="R19" s="81">
        <f>+P19/'[3]S 24+ mes'!M17*100</f>
        <v>78.356164383561648</v>
      </c>
    </row>
    <row r="20" spans="1:18" ht="15" customHeight="1" x14ac:dyDescent="0.2">
      <c r="A20" s="43" t="s">
        <v>45</v>
      </c>
      <c r="B20" s="12">
        <f>+'[2]Stanje BO'!M18</f>
        <v>1629</v>
      </c>
      <c r="C20" s="105">
        <f>+B20/'[3]Stanje BO'!M18*100</f>
        <v>96.848989298454228</v>
      </c>
      <c r="D20" s="12">
        <f>+'[2]S 0-2 mes'!M18</f>
        <v>492</v>
      </c>
      <c r="E20" s="81">
        <f t="shared" si="0"/>
        <v>30.202578268876611</v>
      </c>
      <c r="F20" s="105">
        <f>+D20/'[3]S 0-2 mes'!M18*100</f>
        <v>95.719844357976655</v>
      </c>
      <c r="G20" s="12">
        <f>+'[2]S 3-5 mes'!M18</f>
        <v>282</v>
      </c>
      <c r="H20" s="81">
        <f t="shared" si="1"/>
        <v>17.311233885819522</v>
      </c>
      <c r="I20" s="81">
        <f>+G20/'[3]S 3-5 mes'!M18*100</f>
        <v>111.46245059288538</v>
      </c>
      <c r="J20" s="12">
        <f>+'[2]S 6-11 mes'!M18</f>
        <v>325</v>
      </c>
      <c r="K20" s="81">
        <f>+J20/$B20*100</f>
        <v>19.950890116635971</v>
      </c>
      <c r="L20" s="105">
        <f>+J20/'[3]S 6-11 mes'!M18*100</f>
        <v>117.75362318840578</v>
      </c>
      <c r="M20" s="12">
        <f>+'[2]S 12-23 mes'!M18</f>
        <v>226</v>
      </c>
      <c r="N20" s="81">
        <f>+M20/$B20*100</f>
        <v>13.873542050337631</v>
      </c>
      <c r="O20" s="105">
        <f>+M20/'[3]S 12-23 mes'!M18*100</f>
        <v>96.581196581196579</v>
      </c>
      <c r="P20" s="12">
        <f>+'[2]S 24+ mes'!M18</f>
        <v>304</v>
      </c>
      <c r="Q20" s="81">
        <f>+P20/$B20*100</f>
        <v>18.661755678330262</v>
      </c>
      <c r="R20" s="81">
        <f>+P20/'[3]S 24+ mes'!M18*100</f>
        <v>75.061728395061735</v>
      </c>
    </row>
    <row r="21" spans="1:18" ht="15" customHeight="1" x14ac:dyDescent="0.2">
      <c r="A21" s="43" t="s">
        <v>46</v>
      </c>
      <c r="B21" s="12">
        <f>+'[2]Stanje BO'!M19</f>
        <v>2657</v>
      </c>
      <c r="C21" s="105">
        <f>+B21/'[3]Stanje BO'!M19*100</f>
        <v>99.252895031751962</v>
      </c>
      <c r="D21" s="12">
        <f>+'[2]S 0-2 mes'!M19</f>
        <v>900</v>
      </c>
      <c r="E21" s="81">
        <f t="shared" si="0"/>
        <v>33.872788859616108</v>
      </c>
      <c r="F21" s="105">
        <f>+D21/'[3]S 0-2 mes'!M19*100</f>
        <v>103.92609699769054</v>
      </c>
      <c r="G21" s="12">
        <f>+'[2]S 3-5 mes'!M19</f>
        <v>435</v>
      </c>
      <c r="H21" s="81">
        <f t="shared" si="1"/>
        <v>16.371847948814452</v>
      </c>
      <c r="I21" s="81">
        <f>+G21/'[3]S 3-5 mes'!M19*100</f>
        <v>113.28125</v>
      </c>
      <c r="J21" s="12">
        <f>+'[2]S 6-11 mes'!M19</f>
        <v>442</v>
      </c>
      <c r="K21" s="81">
        <f>+J21/$B21*100</f>
        <v>16.635302973278133</v>
      </c>
      <c r="L21" s="105">
        <f>+J21/'[3]S 6-11 mes'!M19*100</f>
        <v>100.45454545454547</v>
      </c>
      <c r="M21" s="12">
        <f>+'[2]S 12-23 mes'!M19</f>
        <v>368</v>
      </c>
      <c r="N21" s="81">
        <f>+M21/$B21*100</f>
        <v>13.850207000376363</v>
      </c>
      <c r="O21" s="105">
        <f>+M21/'[3]S 12-23 mes'!M19*100</f>
        <v>94.117647058823522</v>
      </c>
      <c r="P21" s="12">
        <f>+'[2]S 24+ mes'!M19</f>
        <v>512</v>
      </c>
      <c r="Q21" s="81">
        <f>+P21/$B21*100</f>
        <v>19.269853217914942</v>
      </c>
      <c r="R21" s="81">
        <f>+P21/'[3]S 24+ mes'!M19*100</f>
        <v>85.90604026845638</v>
      </c>
    </row>
    <row r="22" spans="1:18" ht="15" customHeight="1" x14ac:dyDescent="0.2">
      <c r="A22" s="43" t="s">
        <v>43</v>
      </c>
      <c r="B22" s="12">
        <f>+'[2]Stanje BO'!M20</f>
        <v>10997</v>
      </c>
      <c r="C22" s="105">
        <f>+B22/'[3]Stanje BO'!M20*100</f>
        <v>94.957257577065874</v>
      </c>
      <c r="D22" s="12">
        <f>+'[2]S 0-2 mes'!M20</f>
        <v>2475</v>
      </c>
      <c r="E22" s="81">
        <f t="shared" si="0"/>
        <v>22.506138037646632</v>
      </c>
      <c r="F22" s="105">
        <f>+D22/'[3]S 0-2 mes'!M20*100</f>
        <v>92.800899887514063</v>
      </c>
      <c r="G22" s="12">
        <f>+'[2]S 3-5 mes'!M20</f>
        <v>1677</v>
      </c>
      <c r="H22" s="81">
        <f t="shared" si="1"/>
        <v>15.249613530962991</v>
      </c>
      <c r="I22" s="81">
        <f>+G22/'[3]S 3-5 mes'!M20*100</f>
        <v>110.76618229854689</v>
      </c>
      <c r="J22" s="12">
        <f>+'[2]S 6-11 mes'!M20</f>
        <v>2034</v>
      </c>
      <c r="K22" s="81">
        <f>+J22/$B22*100</f>
        <v>18.495953441847774</v>
      </c>
      <c r="L22" s="105">
        <f>+J22/'[3]S 6-11 mes'!M20*100</f>
        <v>108.82825040128409</v>
      </c>
      <c r="M22" s="12">
        <f>+'[2]S 12-23 mes'!M20</f>
        <v>1803</v>
      </c>
      <c r="N22" s="81">
        <f>+M22/$B22*100</f>
        <v>16.395380558334089</v>
      </c>
      <c r="O22" s="105">
        <f>+M22/'[3]S 12-23 mes'!M20*100</f>
        <v>99.778638627559488</v>
      </c>
      <c r="P22" s="12">
        <f>+'[2]S 24+ mes'!M20</f>
        <v>3008</v>
      </c>
      <c r="Q22" s="81">
        <f>+P22/$B22*100</f>
        <v>27.352914431208514</v>
      </c>
      <c r="R22" s="81">
        <f>+P22/'[3]S 24+ mes'!M20*100</f>
        <v>80.7733619763695</v>
      </c>
    </row>
    <row r="23" spans="1:18" ht="15" customHeight="1" x14ac:dyDescent="0.2">
      <c r="A23" s="43"/>
      <c r="B23" s="12"/>
      <c r="C23" s="105"/>
      <c r="D23" s="12"/>
      <c r="E23" s="81"/>
      <c r="F23" s="105"/>
      <c r="G23" s="12"/>
      <c r="H23" s="81"/>
      <c r="I23" s="81"/>
      <c r="J23" s="12"/>
      <c r="K23" s="81"/>
      <c r="L23" s="105"/>
      <c r="M23" s="12"/>
      <c r="N23" s="81"/>
      <c r="O23" s="105"/>
      <c r="P23" s="12"/>
      <c r="Q23" s="81"/>
      <c r="R23" s="81"/>
    </row>
    <row r="24" spans="1:18" ht="15" customHeight="1" x14ac:dyDescent="0.2">
      <c r="A24" s="25" t="s">
        <v>65</v>
      </c>
      <c r="B24" s="26">
        <f>+'[2]Stanje BO'!M22</f>
        <v>1198</v>
      </c>
      <c r="C24" s="106">
        <f>+B24/'[3]Stanje BO'!M22*100</f>
        <v>110.61865189289013</v>
      </c>
      <c r="D24" s="26">
        <f>+'[2]S 0-2 mes'!M22</f>
        <v>654</v>
      </c>
      <c r="E24" s="83">
        <f t="shared" si="0"/>
        <v>54.590984974958268</v>
      </c>
      <c r="F24" s="106">
        <f>+D24/'[3]S 0-2 mes'!M22*100</f>
        <v>111.986301369863</v>
      </c>
      <c r="G24" s="26">
        <f>+'[2]S 3-5 mes'!M22</f>
        <v>173</v>
      </c>
      <c r="H24" s="83">
        <f t="shared" si="1"/>
        <v>14.440734557595993</v>
      </c>
      <c r="I24" s="83">
        <f>+G24/'[3]S 3-5 mes'!M22*100</f>
        <v>132.06106870229007</v>
      </c>
      <c r="J24" s="26">
        <f>+'[2]S 6-11 mes'!M22</f>
        <v>163</v>
      </c>
      <c r="K24" s="83">
        <f>+J24/$B24*100</f>
        <v>13.606010016694492</v>
      </c>
      <c r="L24" s="106">
        <f>+J24/'[3]S 6-11 mes'!M22*100</f>
        <v>97.604790419161674</v>
      </c>
      <c r="M24" s="26">
        <f>+'[2]S 12-23 mes'!M22</f>
        <v>124</v>
      </c>
      <c r="N24" s="83">
        <f>+M24/$B24*100</f>
        <v>10.350584307178631</v>
      </c>
      <c r="O24" s="106">
        <f>+M24/'[3]S 12-23 mes'!M22*100</f>
        <v>70.857142857142847</v>
      </c>
      <c r="P24" s="26">
        <f>+'[2]S 24+ mes'!M22</f>
        <v>84</v>
      </c>
      <c r="Q24" s="83">
        <f>+P24/$B24*100</f>
        <v>7.0116861435726205</v>
      </c>
      <c r="R24" s="83">
        <f>+P24/'[3]S 24+ mes'!M22*100</f>
        <v>323.07692307692309</v>
      </c>
    </row>
    <row r="26" spans="1:18" ht="15" customHeight="1" x14ac:dyDescent="0.2">
      <c r="A26" s="68" t="s">
        <v>147</v>
      </c>
    </row>
  </sheetData>
  <mergeCells count="6">
    <mergeCell ref="J3:L3"/>
    <mergeCell ref="M3:O3"/>
    <mergeCell ref="P3:R3"/>
    <mergeCell ref="B3:C3"/>
    <mergeCell ref="D3:F3"/>
    <mergeCell ref="G3:I3"/>
  </mergeCells>
  <hyperlinks>
    <hyperlink ref="A26" location="Kazalo!A1" display="nazaj na kazalo" xr:uid="{00000000-0004-0000-2000-000000000000}"/>
  </hyperlinks>
  <pageMargins left="0.31496062992125984" right="0.31496062992125984" top="0.98425196850393704" bottom="0.98425196850393704" header="0" footer="0"/>
  <pageSetup paperSize="9" orientation="landscape" horizontalDpi="300" verticalDpi="300" r:id="rId1"/>
  <headerFooter alignWithMargins="0"/>
  <ignoredErrors>
    <ignoredError sqref="C5" formula="1"/>
    <ignoredError sqref="B7:R7 E6 H6 K6 N6 Q6 B17:R17 E8 H8 K8 N8 Q8 E9 H9 K9 N9 Q9 E10 H10 K10 N10 Q10 E11 H11 K11 N11 Q11 E12 H12 K12 N12 Q12 E13 H13 K13 N13 Q13 E14 H14 K14 N14 Q14 E15 H15 K15 N15 Q15 E16 H16 K16 N16 Q16 B23:R23 E18 H18 K18 N18 Q18 E19 H19 K19 N19 Q19 E20 H20 K20 N20 Q20 E21 H21 K21 N21 Q21 E22 H22 K22 N22 Q22 E24 H24 K24 N24 Q24" evalErro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6"/>
  <sheetViews>
    <sheetView showGridLines="0" tabSelected="1" workbookViewId="0">
      <selection activeCell="F20" sqref="F20"/>
    </sheetView>
  </sheetViews>
  <sheetFormatPr defaultColWidth="9.140625" defaultRowHeight="15" customHeight="1" x14ac:dyDescent="0.2"/>
  <cols>
    <col min="1" max="1" width="17.7109375" style="6" customWidth="1"/>
    <col min="2" max="3" width="7.5703125" style="6" customWidth="1"/>
    <col min="4" max="4" width="8.28515625" style="6" bestFit="1"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151</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12" t="s">
        <v>146</v>
      </c>
      <c r="C3" s="313"/>
      <c r="D3" s="314"/>
      <c r="E3" s="312" t="s">
        <v>63</v>
      </c>
      <c r="F3" s="314"/>
      <c r="G3" s="313" t="s">
        <v>105</v>
      </c>
      <c r="H3" s="313"/>
      <c r="I3" s="48"/>
    </row>
    <row r="4" spans="1:13" ht="15" customHeight="1" x14ac:dyDescent="0.2">
      <c r="A4" s="245" t="s">
        <v>67</v>
      </c>
      <c r="B4" s="307" t="s">
        <v>59</v>
      </c>
      <c r="C4" s="308"/>
      <c r="D4" s="311"/>
      <c r="E4" s="144" t="str">
        <f>+'[6]13ud'!E4</f>
        <v>XI 24</v>
      </c>
      <c r="F4" s="145" t="str">
        <f>+'[6]13ud'!F4</f>
        <v>Ø I-XI 24</v>
      </c>
      <c r="G4" s="308" t="s">
        <v>106</v>
      </c>
      <c r="H4" s="308"/>
      <c r="I4" s="48"/>
    </row>
    <row r="5" spans="1:13" ht="15" customHeight="1" x14ac:dyDescent="0.2">
      <c r="A5" s="246" t="s">
        <v>61</v>
      </c>
      <c r="B5" s="165" t="str">
        <f>+'[6]13ud'!B5</f>
        <v>X 24</v>
      </c>
      <c r="C5" s="166" t="str">
        <f>+'[6]13ud'!C5</f>
        <v>XI 24</v>
      </c>
      <c r="D5" s="166" t="str">
        <f>+'[6]13ud'!D5</f>
        <v>Ø I-XI 24</v>
      </c>
      <c r="E5" s="169" t="str">
        <f>+'[6]13ud'!E5</f>
        <v>XI 23</v>
      </c>
      <c r="F5" s="170" t="str">
        <f>+'[6]13ud'!F5</f>
        <v>Ø I-XI 23</v>
      </c>
      <c r="G5" s="166" t="str">
        <f>+'[6]13ud'!G5</f>
        <v>XI 23</v>
      </c>
      <c r="H5" s="166" t="str">
        <f>+'[6]13ud'!H5</f>
        <v>XI 24</v>
      </c>
      <c r="I5" s="48"/>
    </row>
    <row r="6" spans="1:13" ht="15" customHeight="1" x14ac:dyDescent="0.2">
      <c r="A6" s="21" t="s">
        <v>22</v>
      </c>
      <c r="B6" s="22">
        <f>+'[6]13ud'!B6</f>
        <v>13770</v>
      </c>
      <c r="C6" s="23">
        <f>+'[6]13ud'!C6</f>
        <v>14007</v>
      </c>
      <c r="D6" s="23">
        <f>+'[6]13ud'!D6</f>
        <v>14290.90909090909</v>
      </c>
      <c r="E6" s="74">
        <f>+'[6]13ud'!E6</f>
        <v>102.4352786309785</v>
      </c>
      <c r="F6" s="103">
        <f>+'[6]13ud'!F6</f>
        <v>101.67715562684742</v>
      </c>
      <c r="G6" s="75">
        <f>+'[6]13ud'!G6</f>
        <v>28.985691573926868</v>
      </c>
      <c r="H6" s="75">
        <f>+'[6]13ud'!H6</f>
        <v>30.643855695814832</v>
      </c>
      <c r="I6" s="48"/>
    </row>
    <row r="7" spans="1:13" ht="12.75" customHeight="1" x14ac:dyDescent="0.2">
      <c r="A7" s="11"/>
      <c r="B7" s="15"/>
      <c r="C7" s="16"/>
      <c r="D7" s="16"/>
      <c r="E7" s="77"/>
      <c r="F7" s="104"/>
      <c r="G7" s="78"/>
      <c r="H7" s="78"/>
      <c r="I7" s="48"/>
    </row>
    <row r="8" spans="1:13" ht="15" customHeight="1" x14ac:dyDescent="0.2">
      <c r="A8" s="18" t="s">
        <v>23</v>
      </c>
      <c r="B8" s="12">
        <f>+'[6]13ud'!B8</f>
        <v>1410</v>
      </c>
      <c r="C8" s="13">
        <f>+'[6]13ud'!C8</f>
        <v>1446</v>
      </c>
      <c r="D8" s="13">
        <f>+'[6]13ud'!D8</f>
        <v>1458.8181818181818</v>
      </c>
      <c r="E8" s="80">
        <f>+'[6]13ud'!E8</f>
        <v>103.50751610594131</v>
      </c>
      <c r="F8" s="105">
        <f>+'[6]13ud'!F8</f>
        <v>99.116738727609629</v>
      </c>
      <c r="G8" s="81">
        <f>+'[6]13ud'!G8</f>
        <v>25.572030020135454</v>
      </c>
      <c r="H8" s="81">
        <f>+'[6]13ud'!H8</f>
        <v>28.21463414634146</v>
      </c>
      <c r="I8" s="3"/>
    </row>
    <row r="9" spans="1:13" ht="15" customHeight="1" x14ac:dyDescent="0.2">
      <c r="A9" s="18" t="s">
        <v>24</v>
      </c>
      <c r="B9" s="12">
        <f>+'[6]13ud'!B16</f>
        <v>939</v>
      </c>
      <c r="C9" s="13">
        <f>+'[6]13ud'!C16</f>
        <v>1065</v>
      </c>
      <c r="D9" s="13">
        <f>+'[6]13ud'!D16</f>
        <v>989.4545454545455</v>
      </c>
      <c r="E9" s="80">
        <f>+'[6]13ud'!E16</f>
        <v>103.80116959064327</v>
      </c>
      <c r="F9" s="105">
        <f>+'[6]13ud'!F16</f>
        <v>102.68893291819985</v>
      </c>
      <c r="G9" s="81">
        <f>+'[6]13ud'!G16</f>
        <v>30.654317299073796</v>
      </c>
      <c r="H9" s="81">
        <f>+'[6]13ud'!H16</f>
        <v>32.32169954476479</v>
      </c>
      <c r="I9" s="3"/>
      <c r="L9" s="7"/>
      <c r="M9" s="8"/>
    </row>
    <row r="10" spans="1:13" ht="15" customHeight="1" x14ac:dyDescent="0.2">
      <c r="A10" s="18" t="s">
        <v>25</v>
      </c>
      <c r="B10" s="12">
        <f>+'[6]13ud'!B24</f>
        <v>1338</v>
      </c>
      <c r="C10" s="13">
        <f>+'[6]13ud'!C24</f>
        <v>1378</v>
      </c>
      <c r="D10" s="13">
        <f>+'[6]13ud'!D24</f>
        <v>1414.090909090909</v>
      </c>
      <c r="E10" s="80">
        <f>+'[6]13ud'!E24</f>
        <v>100.95238095238095</v>
      </c>
      <c r="F10" s="105">
        <f>+'[6]13ud'!F24</f>
        <v>102.26824457593689</v>
      </c>
      <c r="G10" s="81">
        <f>+'[6]13ud'!G24</f>
        <v>48.267326732673268</v>
      </c>
      <c r="H10" s="81">
        <f>+'[6]13ud'!H24</f>
        <v>47.175624786032181</v>
      </c>
      <c r="I10" s="3"/>
      <c r="L10" s="7"/>
      <c r="M10" s="8"/>
    </row>
    <row r="11" spans="1:13" ht="15" customHeight="1" x14ac:dyDescent="0.2">
      <c r="A11" s="18" t="s">
        <v>26</v>
      </c>
      <c r="B11" s="12">
        <f>+'[6]13ud'!B31</f>
        <v>3799</v>
      </c>
      <c r="C11" s="13">
        <f>+'[6]13ud'!C31</f>
        <v>3760</v>
      </c>
      <c r="D11" s="13">
        <f>+'[6]13ud'!D31</f>
        <v>3780.909090909091</v>
      </c>
      <c r="E11" s="80">
        <f>+'[6]13ud'!E31</f>
        <v>103.83871858602596</v>
      </c>
      <c r="F11" s="105">
        <f>+'[6]13ud'!F31</f>
        <v>104.51061691167234</v>
      </c>
      <c r="G11" s="81">
        <f>+'[6]13ud'!G31</f>
        <v>27.068849517829108</v>
      </c>
      <c r="H11" s="81">
        <f>+'[6]13ud'!H31</f>
        <v>28.80784554091327</v>
      </c>
      <c r="I11" s="4"/>
      <c r="L11" s="7"/>
      <c r="M11" s="8"/>
    </row>
    <row r="12" spans="1:13" ht="15" customHeight="1" x14ac:dyDescent="0.2">
      <c r="A12" s="18" t="s">
        <v>27</v>
      </c>
      <c r="B12" s="12">
        <f>+'[6]13ud'!B42</f>
        <v>1899</v>
      </c>
      <c r="C12" s="13">
        <f>+'[6]13ud'!C42</f>
        <v>1923</v>
      </c>
      <c r="D12" s="13">
        <f>+'[6]13ud'!D42</f>
        <v>1999.909090909091</v>
      </c>
      <c r="E12" s="80">
        <f>+'[6]13ud'!E42</f>
        <v>107.01168614357262</v>
      </c>
      <c r="F12" s="105">
        <f>+'[6]13ud'!F42</f>
        <v>106.1830292499276</v>
      </c>
      <c r="G12" s="81">
        <f>+'[6]13ud'!G42</f>
        <v>28.637450199203187</v>
      </c>
      <c r="H12" s="81">
        <f>+'[6]13ud'!H42</f>
        <v>30.807433514899067</v>
      </c>
      <c r="I12" s="4"/>
      <c r="L12" s="7"/>
      <c r="M12" s="8"/>
    </row>
    <row r="13" spans="1:13" ht="15" customHeight="1" x14ac:dyDescent="0.2">
      <c r="A13" s="18" t="s">
        <v>28</v>
      </c>
      <c r="B13" s="12">
        <f>+'[6]13ud'!B49</f>
        <v>818</v>
      </c>
      <c r="C13" s="13">
        <f>+'[6]13ud'!C49</f>
        <v>825</v>
      </c>
      <c r="D13" s="13">
        <f>+'[6]13ud'!D49</f>
        <v>918.18181818181813</v>
      </c>
      <c r="E13" s="80">
        <f>+'[6]13ud'!E49</f>
        <v>105.90500641848524</v>
      </c>
      <c r="F13" s="105">
        <f>+'[6]13ud'!F49</f>
        <v>108.0098385199444</v>
      </c>
      <c r="G13" s="81">
        <f>+'[6]13ud'!G49</f>
        <v>25.104737350950696</v>
      </c>
      <c r="H13" s="81">
        <f>+'[6]13ud'!H49</f>
        <v>27.749747729566092</v>
      </c>
      <c r="I13" s="5"/>
      <c r="L13" s="7"/>
      <c r="M13" s="8"/>
    </row>
    <row r="14" spans="1:13" ht="15" customHeight="1" x14ac:dyDescent="0.2">
      <c r="A14" s="18" t="s">
        <v>29</v>
      </c>
      <c r="B14" s="12">
        <f>+'[6]13ud'!B55</f>
        <v>645</v>
      </c>
      <c r="C14" s="13">
        <f>+'[6]13ud'!C55</f>
        <v>662</v>
      </c>
      <c r="D14" s="13">
        <f>+'[6]13ud'!D55</f>
        <v>634.5454545454545</v>
      </c>
      <c r="E14" s="80">
        <f>+'[6]13ud'!E55</f>
        <v>103.11526479750779</v>
      </c>
      <c r="F14" s="105">
        <f>+'[6]13ud'!F55</f>
        <v>102.88915094339622</v>
      </c>
      <c r="G14" s="81">
        <f>+'[6]13ud'!G55</f>
        <v>37.965700768775875</v>
      </c>
      <c r="H14" s="81">
        <f>+'[6]13ud'!H55</f>
        <v>41.375</v>
      </c>
      <c r="I14" s="5"/>
      <c r="L14" s="7"/>
      <c r="M14" s="8"/>
    </row>
    <row r="15" spans="1:13" ht="15" customHeight="1" x14ac:dyDescent="0.2">
      <c r="A15" s="18" t="s">
        <v>30</v>
      </c>
      <c r="B15" s="12">
        <f>+'[6]13ud'!B61</f>
        <v>592</v>
      </c>
      <c r="C15" s="13">
        <f>+'[6]13ud'!C61</f>
        <v>609</v>
      </c>
      <c r="D15" s="13">
        <f>+'[6]13ud'!D61</f>
        <v>606.5454545454545</v>
      </c>
      <c r="E15" s="80">
        <f>+'[6]13ud'!E61</f>
        <v>96.820349761526231</v>
      </c>
      <c r="F15" s="105">
        <f>+'[6]13ud'!F61</f>
        <v>84.17865253595761</v>
      </c>
      <c r="G15" s="81">
        <f>+'[6]13ud'!G61</f>
        <v>23.365527488855868</v>
      </c>
      <c r="H15" s="81">
        <f>+'[6]13ud'!H61</f>
        <v>23.486309294253761</v>
      </c>
      <c r="I15" s="5"/>
      <c r="L15" s="7"/>
      <c r="M15" s="8"/>
    </row>
    <row r="16" spans="1:13" ht="15" customHeight="1" x14ac:dyDescent="0.2">
      <c r="A16" s="18" t="s">
        <v>31</v>
      </c>
      <c r="B16" s="12">
        <f>+'[6]13ud'!B67</f>
        <v>538</v>
      </c>
      <c r="C16" s="13">
        <f>+'[6]13ud'!C67</f>
        <v>604</v>
      </c>
      <c r="D16" s="13">
        <f>+'[6]13ud'!D67</f>
        <v>593.63636363636363</v>
      </c>
      <c r="E16" s="80">
        <f>+'[6]13ud'!E67</f>
        <v>105.5944055944056</v>
      </c>
      <c r="F16" s="105">
        <f>+'[6]13ud'!F67</f>
        <v>109.50863659231929</v>
      </c>
      <c r="G16" s="81">
        <f>+'[6]13ud'!G67</f>
        <v>32.704402515723267</v>
      </c>
      <c r="H16" s="81">
        <f>+'[6]13ud'!H67</f>
        <v>32.264957264957268</v>
      </c>
      <c r="I16" s="5"/>
      <c r="L16" s="7"/>
      <c r="M16" s="8"/>
    </row>
    <row r="17" spans="1:13" ht="15" customHeight="1" x14ac:dyDescent="0.2">
      <c r="A17" s="18" t="s">
        <v>32</v>
      </c>
      <c r="B17" s="12">
        <f>+'[6]13ud'!B71</f>
        <v>413</v>
      </c>
      <c r="C17" s="13">
        <f>+'[6]13ud'!C71</f>
        <v>409</v>
      </c>
      <c r="D17" s="13">
        <f>+'[6]13ud'!D71</f>
        <v>417.27272727272725</v>
      </c>
      <c r="E17" s="80">
        <f>+'[6]13ud'!E71</f>
        <v>100.24509803921569</v>
      </c>
      <c r="F17" s="105">
        <f>+'[6]13ud'!F71</f>
        <v>91.983967935871732</v>
      </c>
      <c r="G17" s="81">
        <f>+'[6]13ud'!G71</f>
        <v>19.181946403385052</v>
      </c>
      <c r="H17" s="81">
        <f>+'[6]13ud'!H71</f>
        <v>20.563097033685267</v>
      </c>
      <c r="I17" s="5"/>
      <c r="L17" s="7"/>
      <c r="M17" s="8"/>
    </row>
    <row r="18" spans="1:13" ht="15" customHeight="1" x14ac:dyDescent="0.2">
      <c r="A18" s="18" t="s">
        <v>33</v>
      </c>
      <c r="B18" s="12">
        <f>+'[6]13ud'!B76</f>
        <v>343</v>
      </c>
      <c r="C18" s="13">
        <f>+'[6]13ud'!C76</f>
        <v>329</v>
      </c>
      <c r="D18" s="13">
        <f>+'[6]13ud'!D76</f>
        <v>369.18181818181819</v>
      </c>
      <c r="E18" s="80">
        <f>+'[6]13ud'!E76</f>
        <v>88.44086021505376</v>
      </c>
      <c r="F18" s="105">
        <f>+'[6]13ud'!F76</f>
        <v>105.26179367547952</v>
      </c>
      <c r="G18" s="81">
        <f>+'[6]13ud'!G76</f>
        <v>24.505928853754941</v>
      </c>
      <c r="H18" s="81">
        <f>+'[6]13ud'!H76</f>
        <v>24.37037037037037</v>
      </c>
      <c r="I18" s="5"/>
      <c r="L18" s="7"/>
      <c r="M18" s="8"/>
    </row>
    <row r="19" spans="1:13" ht="15" customHeight="1" x14ac:dyDescent="0.2">
      <c r="A19" s="25" t="s">
        <v>34</v>
      </c>
      <c r="B19" s="26">
        <f>+'[6]13ud'!B82</f>
        <v>1036</v>
      </c>
      <c r="C19" s="27">
        <f>+'[6]13ud'!C82</f>
        <v>997</v>
      </c>
      <c r="D19" s="27">
        <f>+'[6]13ud'!D82</f>
        <v>1108.3636363636363</v>
      </c>
      <c r="E19" s="82">
        <f>+'[6]13ud'!E82</f>
        <v>93.527204502814257</v>
      </c>
      <c r="F19" s="106">
        <f>+'[6]13ud'!F82</f>
        <v>92.20297965665884</v>
      </c>
      <c r="G19" s="83">
        <f>+'[6]13ud'!G82</f>
        <v>35.47420965058236</v>
      </c>
      <c r="H19" s="83">
        <f>+'[6]13ud'!H82</f>
        <v>36.967000370782351</v>
      </c>
      <c r="I19" s="5"/>
      <c r="L19" s="7"/>
      <c r="M19" s="8"/>
    </row>
    <row r="20" spans="1:13" ht="15" customHeight="1" x14ac:dyDescent="0.2">
      <c r="A20" s="10"/>
      <c r="B20" s="58"/>
      <c r="C20" s="10"/>
      <c r="D20" s="10"/>
      <c r="E20" s="10"/>
      <c r="F20" s="10"/>
      <c r="G20" s="10"/>
      <c r="H20" s="10"/>
    </row>
    <row r="21" spans="1:13" ht="15" customHeight="1" x14ac:dyDescent="0.2">
      <c r="A21" s="68" t="s">
        <v>147</v>
      </c>
    </row>
    <row r="22" spans="1:13" ht="15" customHeight="1" x14ac:dyDescent="0.2">
      <c r="A22" s="66"/>
    </row>
    <row r="23" spans="1:13" ht="15" customHeight="1" x14ac:dyDescent="0.2">
      <c r="A23" s="66"/>
    </row>
    <row r="24" spans="1:13" ht="15" customHeight="1" x14ac:dyDescent="0.2">
      <c r="A24" s="66"/>
    </row>
    <row r="25" spans="1:13" ht="15" customHeight="1" x14ac:dyDescent="0.2">
      <c r="A25" s="66"/>
    </row>
    <row r="26" spans="1:13" ht="15" customHeight="1" x14ac:dyDescent="0.2">
      <c r="A26" s="66"/>
    </row>
  </sheetData>
  <mergeCells count="5">
    <mergeCell ref="G3:H3"/>
    <mergeCell ref="G4:H4"/>
    <mergeCell ref="E3:F3"/>
    <mergeCell ref="B3:D3"/>
    <mergeCell ref="B4:D4"/>
  </mergeCells>
  <hyperlinks>
    <hyperlink ref="A21" location="Kazalo!A1" display="nazaj na kazalo" xr:uid="{00000000-0004-0000-2100-000000000000}"/>
  </hyperlinks>
  <pageMargins left="0.43307086614173229" right="0.43307086614173229"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26"/>
  <sheetViews>
    <sheetView showGridLines="0" tabSelected="1" workbookViewId="0">
      <selection activeCell="F20" sqref="F20"/>
    </sheetView>
  </sheetViews>
  <sheetFormatPr defaultColWidth="9.140625" defaultRowHeight="15" customHeight="1" x14ac:dyDescent="0.2"/>
  <cols>
    <col min="1" max="1" width="23.42578125" style="6" customWidth="1"/>
    <col min="2" max="4" width="7.5703125" style="6"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532</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12" t="s">
        <v>146</v>
      </c>
      <c r="C3" s="313"/>
      <c r="D3" s="314"/>
      <c r="E3" s="312" t="s">
        <v>63</v>
      </c>
      <c r="F3" s="314"/>
      <c r="G3" s="313" t="s">
        <v>105</v>
      </c>
      <c r="H3" s="313"/>
      <c r="I3" s="48"/>
    </row>
    <row r="4" spans="1:13" ht="15" customHeight="1" x14ac:dyDescent="0.2">
      <c r="A4" s="245" t="s">
        <v>89</v>
      </c>
      <c r="B4" s="307" t="s">
        <v>59</v>
      </c>
      <c r="C4" s="308"/>
      <c r="D4" s="311"/>
      <c r="E4" s="144" t="str">
        <f>+'[6]13ud'!E4</f>
        <v>XI 24</v>
      </c>
      <c r="F4" s="145" t="str">
        <f>+'[6]13ud'!F4</f>
        <v>Ø I-XI 24</v>
      </c>
      <c r="G4" s="308" t="s">
        <v>106</v>
      </c>
      <c r="H4" s="308"/>
      <c r="I4" s="48"/>
    </row>
    <row r="5" spans="1:13" ht="15" customHeight="1" x14ac:dyDescent="0.2">
      <c r="A5" s="246" t="s">
        <v>60</v>
      </c>
      <c r="B5" s="165" t="str">
        <f>+'[6]13ud'!B5</f>
        <v>X 24</v>
      </c>
      <c r="C5" s="166" t="str">
        <f>+'[6]13ud'!C5</f>
        <v>XI 24</v>
      </c>
      <c r="D5" s="166" t="str">
        <f>+'[6]13ud'!D5</f>
        <v>Ø I-XI 24</v>
      </c>
      <c r="E5" s="169" t="str">
        <f>+'[6]13ud'!E5</f>
        <v>XI 23</v>
      </c>
      <c r="F5" s="170" t="str">
        <f>+'[6]13ud'!F5</f>
        <v>Ø I-XI 23</v>
      </c>
      <c r="G5" s="166" t="str">
        <f>+'[6]13ud'!G5</f>
        <v>XI 23</v>
      </c>
      <c r="H5" s="166" t="str">
        <f>+'[6]13ud'!H5</f>
        <v>XI 24</v>
      </c>
      <c r="I5" s="48"/>
    </row>
    <row r="6" spans="1:13" ht="15" customHeight="1" x14ac:dyDescent="0.2">
      <c r="A6" s="21" t="s">
        <v>22</v>
      </c>
      <c r="B6" s="22">
        <f>+[7]DN!K4</f>
        <v>13770</v>
      </c>
      <c r="C6" s="23">
        <f>+[7]DN!L4</f>
        <v>14007</v>
      </c>
      <c r="D6" s="23">
        <f>+[7]DN!L25</f>
        <v>14290.90909090909</v>
      </c>
      <c r="E6" s="225">
        <f>+C6/[8]DN!L4*100</f>
        <v>102.4352786309785</v>
      </c>
      <c r="F6" s="226">
        <f>+D6/[8]DN!L25*100</f>
        <v>101.67715562684742</v>
      </c>
      <c r="G6" s="202">
        <f>+[8]DN!L4/'[8]Stanje BO'!L4*100</f>
        <v>28.985691573926868</v>
      </c>
      <c r="H6" s="75">
        <f>+C6/'[7]Stanje BO'!L4*100</f>
        <v>30.643855695814832</v>
      </c>
      <c r="I6" s="48"/>
    </row>
    <row r="7" spans="1:13" ht="12.75" customHeight="1" x14ac:dyDescent="0.2">
      <c r="A7" s="11"/>
      <c r="B7" s="15"/>
      <c r="C7" s="16"/>
      <c r="D7" s="16"/>
      <c r="E7" s="227"/>
      <c r="F7" s="228"/>
      <c r="G7" s="203"/>
      <c r="H7" s="78"/>
      <c r="I7" s="48"/>
    </row>
    <row r="8" spans="1:13" ht="15" customHeight="1" x14ac:dyDescent="0.2">
      <c r="A8" s="70" t="s">
        <v>35</v>
      </c>
      <c r="B8" s="71">
        <f>+[7]DN!K6</f>
        <v>7539</v>
      </c>
      <c r="C8" s="17">
        <f>+[7]DN!L6</f>
        <v>7589</v>
      </c>
      <c r="D8" s="17">
        <f>+[7]DN!L27</f>
        <v>7880</v>
      </c>
      <c r="E8" s="229">
        <f>+C8/[8]DN!L6*100</f>
        <v>100.74339572547457</v>
      </c>
      <c r="F8" s="230">
        <f>+D8/[8]DN!L27*100</f>
        <v>99.626458249525882</v>
      </c>
      <c r="G8" s="205">
        <f>+[8]DN!L6/'[8]Stanje BO'!L6*100</f>
        <v>27.170423805229937</v>
      </c>
      <c r="H8" s="79">
        <f>+C8/'[7]Stanje BO'!L6*100</f>
        <v>28.50328638497653</v>
      </c>
      <c r="I8" s="3"/>
    </row>
    <row r="9" spans="1:13" ht="15" customHeight="1" x14ac:dyDescent="0.2">
      <c r="A9" s="43" t="s">
        <v>41</v>
      </c>
      <c r="B9" s="12">
        <f>+[7]DN!K7</f>
        <v>827</v>
      </c>
      <c r="C9" s="13">
        <f>+[7]DN!L7</f>
        <v>839</v>
      </c>
      <c r="D9" s="13">
        <f>+[7]DN!L28</f>
        <v>835.27272727272725</v>
      </c>
      <c r="E9" s="231">
        <f>+C9/[8]DN!L7*100</f>
        <v>100</v>
      </c>
      <c r="F9" s="232">
        <f>+D9/[8]DN!L28*100</f>
        <v>90.647198105761646</v>
      </c>
      <c r="G9" s="206">
        <f>+[8]DN!L7/'[8]Stanje BO'!L7*100</f>
        <v>22.854807954235902</v>
      </c>
      <c r="H9" s="81">
        <f>+C9/'[7]Stanje BO'!L7*100</f>
        <v>22.767978290366351</v>
      </c>
      <c r="I9" s="3"/>
      <c r="L9" s="7"/>
      <c r="M9" s="8"/>
    </row>
    <row r="10" spans="1:13" ht="15" customHeight="1" x14ac:dyDescent="0.2">
      <c r="A10" s="43" t="s">
        <v>38</v>
      </c>
      <c r="B10" s="12">
        <f>+[7]DN!K8</f>
        <v>543</v>
      </c>
      <c r="C10" s="13">
        <f>+[7]DN!L8</f>
        <v>515</v>
      </c>
      <c r="D10" s="13">
        <f>+[7]DN!L29</f>
        <v>573.27272727272725</v>
      </c>
      <c r="E10" s="231">
        <f>+C10/[8]DN!L8*100</f>
        <v>99.613152804642169</v>
      </c>
      <c r="F10" s="232">
        <f>+D10/[8]DN!L29*100</f>
        <v>100.60625398851306</v>
      </c>
      <c r="G10" s="206">
        <f>+[8]DN!L8/'[8]Stanje BO'!L8*100</f>
        <v>34.489659773182126</v>
      </c>
      <c r="H10" s="81">
        <f>+C10/'[7]Stanje BO'!L8*100</f>
        <v>34.820824881676806</v>
      </c>
      <c r="I10" s="3"/>
      <c r="L10" s="7"/>
      <c r="M10" s="8"/>
    </row>
    <row r="11" spans="1:13" ht="15" customHeight="1" x14ac:dyDescent="0.2">
      <c r="A11" s="43" t="s">
        <v>37</v>
      </c>
      <c r="B11" s="12">
        <f>+[7]DN!K9</f>
        <v>2375</v>
      </c>
      <c r="C11" s="13">
        <f>+[7]DN!L9</f>
        <v>2437</v>
      </c>
      <c r="D11" s="13">
        <f>+[7]DN!L30</f>
        <v>2483.5454545454545</v>
      </c>
      <c r="E11" s="231">
        <f>+C11/[8]DN!L9*100</f>
        <v>104.10081161896625</v>
      </c>
      <c r="F11" s="232">
        <f>+D11/[8]DN!L30*100</f>
        <v>104.98424410114519</v>
      </c>
      <c r="G11" s="206">
        <f>+[8]DN!L9/'[8]Stanje BO'!L9*100</f>
        <v>29.768565615462865</v>
      </c>
      <c r="H11" s="81">
        <f>+C11/'[7]Stanje BO'!L9*100</f>
        <v>30.681102857862268</v>
      </c>
      <c r="I11" s="4"/>
      <c r="L11" s="7"/>
      <c r="M11" s="8"/>
    </row>
    <row r="12" spans="1:13" ht="15" customHeight="1" x14ac:dyDescent="0.2">
      <c r="A12" s="43" t="s">
        <v>36</v>
      </c>
      <c r="B12" s="12">
        <f>+[7]DN!K10</f>
        <v>818</v>
      </c>
      <c r="C12" s="13">
        <f>+[7]DN!L10</f>
        <v>823</v>
      </c>
      <c r="D12" s="13">
        <f>+[7]DN!L31</f>
        <v>912.81818181818187</v>
      </c>
      <c r="E12" s="231">
        <f>+C12/[8]DN!L10*100</f>
        <v>104.70737913486006</v>
      </c>
      <c r="F12" s="232">
        <f>+D12/[8]DN!L31*100</f>
        <v>105.85072738772929</v>
      </c>
      <c r="G12" s="206">
        <f>+[8]DN!L10/'[8]Stanje BO'!L10*100</f>
        <v>25.16810758885687</v>
      </c>
      <c r="H12" s="81">
        <f>+C12/'[7]Stanje BO'!L10*100</f>
        <v>27.673167451244119</v>
      </c>
      <c r="I12" s="4"/>
      <c r="L12" s="7"/>
      <c r="M12" s="8"/>
    </row>
    <row r="13" spans="1:13" ht="15" customHeight="1" x14ac:dyDescent="0.2">
      <c r="A13" s="43" t="s">
        <v>469</v>
      </c>
      <c r="B13" s="12">
        <f>+[7]DN!K11</f>
        <v>431</v>
      </c>
      <c r="C13" s="13">
        <f>+[7]DN!L11</f>
        <v>430</v>
      </c>
      <c r="D13" s="13">
        <f>+[7]DN!L32</f>
        <v>423.09090909090907</v>
      </c>
      <c r="E13" s="231">
        <f>+C13/[8]DN!L11*100</f>
        <v>100</v>
      </c>
      <c r="F13" s="232">
        <f>+D13/[8]DN!L32*100</f>
        <v>90.333850931677006</v>
      </c>
      <c r="G13" s="206">
        <f>+[8]DN!L11/'[8]Stanje BO'!L11*100</f>
        <v>19.634703196347029</v>
      </c>
      <c r="H13" s="81">
        <f>+C13/'[7]Stanje BO'!L11*100</f>
        <v>21.182266009852217</v>
      </c>
      <c r="I13" s="5"/>
      <c r="L13" s="7"/>
      <c r="M13" s="8"/>
    </row>
    <row r="14" spans="1:13" ht="15" customHeight="1" x14ac:dyDescent="0.2">
      <c r="A14" s="43" t="s">
        <v>470</v>
      </c>
      <c r="B14" s="12">
        <f>+[7]DN!K12</f>
        <v>312</v>
      </c>
      <c r="C14" s="13">
        <f>+[7]DN!L12</f>
        <v>301</v>
      </c>
      <c r="D14" s="13">
        <f>+[7]DN!L33</f>
        <v>323.45454545454544</v>
      </c>
      <c r="E14" s="231">
        <f>+C14/[8]DN!L12*100</f>
        <v>88.011695906432749</v>
      </c>
      <c r="F14" s="232">
        <f>+D14/[8]DN!L33*100</f>
        <v>99.719730941704029</v>
      </c>
      <c r="G14" s="206">
        <f>+[8]DN!L12/'[8]Stanje BO'!L12*100</f>
        <v>36.853448275862064</v>
      </c>
      <c r="H14" s="81">
        <f>+C14/'[7]Stanje BO'!L12*100</f>
        <v>34.557979334098739</v>
      </c>
      <c r="I14" s="5"/>
      <c r="L14" s="7"/>
      <c r="M14" s="8"/>
    </row>
    <row r="15" spans="1:13" ht="15" customHeight="1" x14ac:dyDescent="0.2">
      <c r="A15" s="43" t="s">
        <v>39</v>
      </c>
      <c r="B15" s="12">
        <f>+[7]DN!K13</f>
        <v>1897</v>
      </c>
      <c r="C15" s="13">
        <f>+[7]DN!L13</f>
        <v>1923</v>
      </c>
      <c r="D15" s="13">
        <f>+[7]DN!L34</f>
        <v>1970</v>
      </c>
      <c r="E15" s="231">
        <f>+C15/[8]DN!L13*100</f>
        <v>100.2606882168926</v>
      </c>
      <c r="F15" s="232">
        <f>+D15/[8]DN!L34*100</f>
        <v>95.808647979485372</v>
      </c>
      <c r="G15" s="206">
        <f>+[8]DN!L13/'[8]Stanje BO'!L13*100</f>
        <v>27.672774491415382</v>
      </c>
      <c r="H15" s="81">
        <f>+C15/'[7]Stanje BO'!L13*100</f>
        <v>30.427215189873419</v>
      </c>
      <c r="I15" s="5"/>
      <c r="L15" s="7"/>
      <c r="M15" s="8"/>
    </row>
    <row r="16" spans="1:13" ht="15" customHeight="1" x14ac:dyDescent="0.2">
      <c r="A16" s="43" t="s">
        <v>40</v>
      </c>
      <c r="B16" s="12">
        <f>+[7]DN!K14</f>
        <v>336</v>
      </c>
      <c r="C16" s="13">
        <f>+[7]DN!L14</f>
        <v>321</v>
      </c>
      <c r="D16" s="13">
        <f>+[7]DN!L35</f>
        <v>358.54545454545456</v>
      </c>
      <c r="E16" s="231">
        <f>+C16/[8]DN!L14*100</f>
        <v>89.166666666666671</v>
      </c>
      <c r="F16" s="232">
        <f>+D16/[8]DN!L35*100</f>
        <v>105.03328894806924</v>
      </c>
      <c r="G16" s="206">
        <f>+[8]DN!L14/'[8]Stanje BO'!L14*100</f>
        <v>23.69980250164582</v>
      </c>
      <c r="H16" s="81">
        <f>+C16/'[7]Stanje BO'!L14*100</f>
        <v>24.263038548752835</v>
      </c>
      <c r="I16" s="5"/>
      <c r="L16" s="7"/>
      <c r="M16" s="8"/>
    </row>
    <row r="17" spans="1:13" ht="15" customHeight="1" x14ac:dyDescent="0.2">
      <c r="A17" s="43"/>
      <c r="B17" s="12"/>
      <c r="C17" s="13"/>
      <c r="D17" s="13"/>
      <c r="E17" s="231"/>
      <c r="F17" s="232"/>
      <c r="G17" s="206"/>
      <c r="H17" s="81"/>
      <c r="I17" s="5"/>
      <c r="L17" s="7"/>
      <c r="M17" s="8"/>
    </row>
    <row r="18" spans="1:13" ht="15" customHeight="1" x14ac:dyDescent="0.2">
      <c r="A18" s="70" t="s">
        <v>42</v>
      </c>
      <c r="B18" s="71">
        <f>+[7]DN!K16</f>
        <v>5937</v>
      </c>
      <c r="C18" s="17">
        <f>+[7]DN!L16</f>
        <v>6046</v>
      </c>
      <c r="D18" s="17">
        <f>+[7]DN!L37</f>
        <v>5994.181818181818</v>
      </c>
      <c r="E18" s="229">
        <f>+C18/[8]DN!L16*100</f>
        <v>103.56286399451866</v>
      </c>
      <c r="F18" s="230">
        <f>+D18/[8]DN!L37*100</f>
        <v>102.38827292773067</v>
      </c>
      <c r="G18" s="205">
        <f>+[8]DN!L16/'[8]Stanje BO'!L16*100</f>
        <v>31.324784031764768</v>
      </c>
      <c r="H18" s="79">
        <f>+C18/'[7]Stanje BO'!L16*100</f>
        <v>33.408852295960656</v>
      </c>
      <c r="I18" s="5"/>
      <c r="L18" s="7"/>
      <c r="M18" s="8"/>
    </row>
    <row r="19" spans="1:13" ht="15" customHeight="1" x14ac:dyDescent="0.2">
      <c r="A19" s="43" t="s">
        <v>44</v>
      </c>
      <c r="B19" s="12">
        <f>+[7]DN!K17</f>
        <v>1303</v>
      </c>
      <c r="C19" s="13">
        <f>+[7]DN!L17</f>
        <v>1328</v>
      </c>
      <c r="D19" s="13">
        <f>+[7]DN!L38</f>
        <v>1367.4545454545455</v>
      </c>
      <c r="E19" s="231">
        <f>+C19/[8]DN!L17*100</f>
        <v>99.774605559729522</v>
      </c>
      <c r="F19" s="232">
        <f>+D19/[8]DN!L38*100</f>
        <v>100.19984012789769</v>
      </c>
      <c r="G19" s="206">
        <f>+[8]DN!L17/'[8]Stanje BO'!L17*100</f>
        <v>46.998587570621467</v>
      </c>
      <c r="H19" s="81">
        <f>+C19/'[7]Stanje BO'!L17*100</f>
        <v>45.324232081911262</v>
      </c>
      <c r="I19" s="5"/>
      <c r="L19" s="7"/>
      <c r="M19" s="8"/>
    </row>
    <row r="20" spans="1:13" ht="15" customHeight="1" x14ac:dyDescent="0.2">
      <c r="A20" s="43" t="s">
        <v>45</v>
      </c>
      <c r="B20" s="12">
        <f>+[7]DN!K18</f>
        <v>645</v>
      </c>
      <c r="C20" s="13">
        <f>+[7]DN!L18</f>
        <v>671</v>
      </c>
      <c r="D20" s="13">
        <f>+[7]DN!L39</f>
        <v>637.81818181818187</v>
      </c>
      <c r="E20" s="231">
        <f>+C20/[8]DN!L18*100</f>
        <v>104.03100775193799</v>
      </c>
      <c r="F20" s="232">
        <f>+D20/[8]DN!L39*100</f>
        <v>102.7383218626446</v>
      </c>
      <c r="G20" s="206">
        <f>+[8]DN!L18/'[8]Stanje BO'!L18*100</f>
        <v>37.456445993031359</v>
      </c>
      <c r="H20" s="81">
        <f>+C20/'[7]Stanje BO'!L18*100</f>
        <v>40.839926962872788</v>
      </c>
      <c r="I20" s="5"/>
      <c r="L20" s="7"/>
      <c r="M20" s="8"/>
    </row>
    <row r="21" spans="1:13" ht="15" customHeight="1" x14ac:dyDescent="0.2">
      <c r="A21" s="43" t="s">
        <v>46</v>
      </c>
      <c r="B21" s="12">
        <f>+[7]DN!K19</f>
        <v>748</v>
      </c>
      <c r="C21" s="13">
        <f>+[7]DN!L19</f>
        <v>848</v>
      </c>
      <c r="D21" s="13">
        <f>+[7]DN!L40</f>
        <v>779.63636363636363</v>
      </c>
      <c r="E21" s="231">
        <f>+C21/[8]DN!L19*100</f>
        <v>105.8676654182272</v>
      </c>
      <c r="F21" s="232">
        <f>+D21/[8]DN!L40*100</f>
        <v>103.23823281569761</v>
      </c>
      <c r="G21" s="206">
        <f>+[8]DN!L19/'[8]Stanje BO'!L19*100</f>
        <v>30.479452054794521</v>
      </c>
      <c r="H21" s="81">
        <f>+C21/'[7]Stanje BO'!L19*100</f>
        <v>32.932038834951456</v>
      </c>
      <c r="I21" s="5"/>
      <c r="L21" s="7"/>
      <c r="M21" s="8"/>
    </row>
    <row r="22" spans="1:13" ht="15" customHeight="1" x14ac:dyDescent="0.2">
      <c r="A22" s="43" t="s">
        <v>43</v>
      </c>
      <c r="B22" s="12">
        <f>+[7]DN!K20</f>
        <v>3241</v>
      </c>
      <c r="C22" s="13">
        <f>+[7]DN!L20</f>
        <v>3199</v>
      </c>
      <c r="D22" s="13">
        <f>+[7]DN!L41</f>
        <v>3209.2727272727275</v>
      </c>
      <c r="E22" s="231">
        <f>+C22/[8]DN!L20*100</f>
        <v>104.50833061091147</v>
      </c>
      <c r="F22" s="232">
        <f>+D22/[8]DN!L41*100</f>
        <v>103.07153284671533</v>
      </c>
      <c r="G22" s="206">
        <f>+[8]DN!L20/'[8]Stanje BO'!L20*100</f>
        <v>26.721955477957227</v>
      </c>
      <c r="H22" s="81">
        <f>+C22/'[7]Stanje BO'!L20*100</f>
        <v>29.217280116905652</v>
      </c>
      <c r="I22" s="5"/>
      <c r="L22" s="7"/>
      <c r="M22" s="8"/>
    </row>
    <row r="23" spans="1:13" ht="15" customHeight="1" x14ac:dyDescent="0.2">
      <c r="A23" s="43"/>
      <c r="B23" s="12"/>
      <c r="C23" s="13"/>
      <c r="D23" s="13"/>
      <c r="E23" s="231"/>
      <c r="F23" s="232"/>
      <c r="G23" s="206"/>
      <c r="H23" s="81"/>
      <c r="I23" s="5"/>
      <c r="L23" s="7"/>
      <c r="M23" s="8"/>
    </row>
    <row r="24" spans="1:13" ht="15" customHeight="1" x14ac:dyDescent="0.2">
      <c r="A24" s="25" t="s">
        <v>65</v>
      </c>
      <c r="B24" s="26">
        <f>+[7]DN!K22</f>
        <v>294</v>
      </c>
      <c r="C24" s="27">
        <f>+[7]DN!L22</f>
        <v>372</v>
      </c>
      <c r="D24" s="27">
        <f>+[7]DN!L43</f>
        <v>416.72727272727275</v>
      </c>
      <c r="E24" s="233">
        <f>+C24/[8]DN!L22*100</f>
        <v>122.77227722772277</v>
      </c>
      <c r="F24" s="234">
        <f>+D24/[8]DN!L43*100</f>
        <v>143.07116104868916</v>
      </c>
      <c r="G24" s="235">
        <f>+[8]DN!L22/'[8]Stanje BO'!L22*100</f>
        <v>37.269372693726936</v>
      </c>
      <c r="H24" s="83">
        <f>+C24/'[7]Stanje BO'!L22*100</f>
        <v>37.689969604863222</v>
      </c>
      <c r="I24" s="5"/>
      <c r="L24" s="7"/>
      <c r="M24" s="8"/>
    </row>
    <row r="25" spans="1:13" ht="15" customHeight="1" x14ac:dyDescent="0.2">
      <c r="A25" s="10"/>
      <c r="B25" s="10"/>
      <c r="C25" s="10"/>
      <c r="D25" s="10"/>
      <c r="E25" s="10"/>
      <c r="F25" s="10"/>
      <c r="G25" s="10"/>
      <c r="H25" s="10"/>
    </row>
    <row r="26" spans="1:13" ht="15" customHeight="1" x14ac:dyDescent="0.2">
      <c r="A26" s="68" t="s">
        <v>147</v>
      </c>
    </row>
  </sheetData>
  <mergeCells count="5">
    <mergeCell ref="G3:H3"/>
    <mergeCell ref="G4:H4"/>
    <mergeCell ref="B3:D3"/>
    <mergeCell ref="E3:F3"/>
    <mergeCell ref="B4:D4"/>
  </mergeCells>
  <hyperlinks>
    <hyperlink ref="A26" location="Kazalo!A1" display="nazaj na kazalo" xr:uid="{00000000-0004-0000-23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36"/>
  <sheetViews>
    <sheetView showGridLines="0" tabSelected="1" workbookViewId="0">
      <selection activeCell="F20" sqref="F20"/>
    </sheetView>
  </sheetViews>
  <sheetFormatPr defaultColWidth="9.140625" defaultRowHeight="15" customHeight="1" x14ac:dyDescent="0.2"/>
  <cols>
    <col min="1" max="1" width="17.7109375" style="6" customWidth="1"/>
    <col min="2" max="4" width="6.7109375" style="6" customWidth="1"/>
    <col min="5" max="5" width="12.42578125" style="6" bestFit="1" customWidth="1"/>
    <col min="6" max="6" width="11.85546875" style="6" customWidth="1"/>
    <col min="7" max="7" width="10.7109375" style="6" customWidth="1"/>
    <col min="8" max="8" width="10.5703125" style="6" bestFit="1" customWidth="1"/>
    <col min="9" max="9" width="10.28515625" style="6" bestFit="1" customWidth="1"/>
    <col min="10" max="10" width="8.85546875" style="6" customWidth="1"/>
    <col min="11" max="11" width="10.140625" style="6" customWidth="1"/>
    <col min="12" max="12" width="11.28515625" style="6" customWidth="1"/>
    <col min="13" max="13" width="11.5703125" style="6" bestFit="1" customWidth="1"/>
    <col min="14" max="16384" width="9.140625" style="6"/>
  </cols>
  <sheetData>
    <row r="1" spans="1:13" ht="15" customHeight="1" x14ac:dyDescent="0.2">
      <c r="A1" s="9" t="s">
        <v>546</v>
      </c>
      <c r="B1" s="1"/>
      <c r="C1" s="1"/>
      <c r="D1" s="1"/>
      <c r="E1" s="1"/>
      <c r="F1" s="1"/>
      <c r="G1" s="1"/>
      <c r="H1" s="1"/>
      <c r="I1" s="1"/>
      <c r="J1" s="1"/>
      <c r="K1" s="1"/>
      <c r="L1" s="1"/>
    </row>
    <row r="2" spans="1:13" ht="15" customHeight="1" x14ac:dyDescent="0.2">
      <c r="A2" s="123"/>
      <c r="B2" s="1"/>
      <c r="C2" s="1"/>
      <c r="D2" s="1"/>
      <c r="E2" s="1"/>
      <c r="F2" s="1"/>
      <c r="G2" s="1"/>
      <c r="H2" s="1"/>
      <c r="I2" s="1"/>
      <c r="J2" s="1"/>
      <c r="K2" s="1"/>
      <c r="L2" s="1"/>
    </row>
    <row r="3" spans="1:13" ht="15" customHeight="1" x14ac:dyDescent="0.2">
      <c r="A3" s="159"/>
      <c r="B3" s="312"/>
      <c r="C3" s="313"/>
      <c r="D3" s="313"/>
      <c r="E3" s="177" t="s">
        <v>108</v>
      </c>
      <c r="F3" s="284" t="s">
        <v>249</v>
      </c>
      <c r="G3" s="171" t="s">
        <v>110</v>
      </c>
      <c r="H3" s="172"/>
      <c r="I3" s="178"/>
      <c r="J3" s="172"/>
      <c r="K3" s="172"/>
      <c r="L3" s="172"/>
    </row>
    <row r="4" spans="1:13" ht="15" customHeight="1" x14ac:dyDescent="0.2">
      <c r="A4" s="245"/>
      <c r="B4" s="307" t="s">
        <v>540</v>
      </c>
      <c r="C4" s="308"/>
      <c r="D4" s="308"/>
      <c r="E4" s="31" t="s">
        <v>111</v>
      </c>
      <c r="F4" s="283" t="s">
        <v>248</v>
      </c>
      <c r="G4" s="287" t="s">
        <v>81</v>
      </c>
      <c r="H4" s="288" t="s">
        <v>81</v>
      </c>
      <c r="I4" s="290"/>
      <c r="J4" s="308" t="s">
        <v>121</v>
      </c>
      <c r="K4" s="308"/>
      <c r="L4" s="308"/>
    </row>
    <row r="5" spans="1:13" ht="15" customHeight="1" x14ac:dyDescent="0.2">
      <c r="A5" s="245"/>
      <c r="B5" s="287"/>
      <c r="C5" s="288" t="s">
        <v>107</v>
      </c>
      <c r="D5" s="288"/>
      <c r="E5" s="31" t="s">
        <v>541</v>
      </c>
      <c r="F5" s="283" t="s">
        <v>112</v>
      </c>
      <c r="G5" s="287" t="s">
        <v>113</v>
      </c>
      <c r="H5" s="288" t="s">
        <v>113</v>
      </c>
      <c r="I5" s="290" t="s">
        <v>116</v>
      </c>
      <c r="J5" s="288"/>
      <c r="K5" s="288" t="s">
        <v>119</v>
      </c>
      <c r="L5" s="288" t="s">
        <v>120</v>
      </c>
    </row>
    <row r="6" spans="1:13" ht="15" customHeight="1" x14ac:dyDescent="0.2">
      <c r="A6" s="245" t="s">
        <v>67</v>
      </c>
      <c r="B6" s="293"/>
      <c r="C6" s="294"/>
      <c r="D6" s="141" t="str">
        <f>[6]Obdobja!B11</f>
        <v>XII 24</v>
      </c>
      <c r="E6" s="31" t="s">
        <v>109</v>
      </c>
      <c r="F6" s="283" t="s">
        <v>542</v>
      </c>
      <c r="G6" s="287" t="s">
        <v>114</v>
      </c>
      <c r="H6" s="288" t="s">
        <v>115</v>
      </c>
      <c r="I6" s="290" t="s">
        <v>81</v>
      </c>
      <c r="J6" s="288" t="s">
        <v>117</v>
      </c>
      <c r="K6" s="288" t="s">
        <v>118</v>
      </c>
      <c r="L6" s="288" t="s">
        <v>118</v>
      </c>
    </row>
    <row r="7" spans="1:13" ht="15" customHeight="1" x14ac:dyDescent="0.2">
      <c r="A7" s="246" t="s">
        <v>61</v>
      </c>
      <c r="B7" s="165" t="s">
        <v>582</v>
      </c>
      <c r="C7" s="166" t="str">
        <f>[6]Obdobja!B11</f>
        <v>XII 24</v>
      </c>
      <c r="D7" s="166" t="str">
        <f>[6]Obdobja!C11</f>
        <v>XII 23</v>
      </c>
      <c r="E7" s="179" t="str">
        <f>[6]Obdobja!B11</f>
        <v>XII 24</v>
      </c>
      <c r="F7" s="179" t="str">
        <f>[6]Obdobja!B11</f>
        <v>XII 24</v>
      </c>
      <c r="G7" s="166" t="str">
        <f>[6]Obdobja!B11</f>
        <v>XII 24</v>
      </c>
      <c r="H7" s="166" t="str">
        <f>[6]Obdobja!B11</f>
        <v>XII 24</v>
      </c>
      <c r="I7" s="180" t="str">
        <f>[6]Obdobja!B11</f>
        <v>XII 24</v>
      </c>
      <c r="J7" s="166" t="str">
        <f>[6]Obdobja!B11</f>
        <v>XII 24</v>
      </c>
      <c r="K7" s="166" t="str">
        <f>[6]Obdobja!B11</f>
        <v>XII 24</v>
      </c>
      <c r="L7" s="166" t="str">
        <f>[6]Obdobja!B11</f>
        <v>XII 24</v>
      </c>
    </row>
    <row r="8" spans="1:13" ht="15" customHeight="1" x14ac:dyDescent="0.2">
      <c r="A8" s="21" t="s">
        <v>22</v>
      </c>
      <c r="B8" s="22">
        <v>6988</v>
      </c>
      <c r="C8" s="23">
        <f>SUM(C10:C21)</f>
        <v>6947</v>
      </c>
      <c r="D8" s="75">
        <f>+C8/'[9]S invalidi'!M4*100</f>
        <v>89.247173689619729</v>
      </c>
      <c r="E8" s="57">
        <f>SUM(E10:E21)</f>
        <v>102</v>
      </c>
      <c r="F8" s="57">
        <f t="shared" ref="F8:L8" si="0">SUM(F10:F21)</f>
        <v>96</v>
      </c>
      <c r="G8" s="23">
        <f>+'[6]14a'!L8</f>
        <v>16</v>
      </c>
      <c r="H8" s="23">
        <f>+'[6]14a'!N8</f>
        <v>9</v>
      </c>
      <c r="I8" s="60">
        <f>+'[6]14a'!P8</f>
        <v>47</v>
      </c>
      <c r="J8" s="23">
        <f t="shared" si="0"/>
        <v>111</v>
      </c>
      <c r="K8" s="23">
        <f t="shared" si="0"/>
        <v>1</v>
      </c>
      <c r="L8" s="23">
        <f t="shared" si="0"/>
        <v>5</v>
      </c>
    </row>
    <row r="9" spans="1:13" ht="12.75" customHeight="1" x14ac:dyDescent="0.2">
      <c r="A9" s="11"/>
      <c r="B9" s="15"/>
      <c r="C9" s="16"/>
      <c r="D9" s="78"/>
      <c r="E9" s="59"/>
      <c r="F9" s="59"/>
      <c r="G9" s="16"/>
      <c r="H9" s="16"/>
      <c r="I9" s="61"/>
      <c r="J9" s="16"/>
      <c r="K9" s="16"/>
      <c r="L9" s="16"/>
    </row>
    <row r="10" spans="1:13" ht="15.75" customHeight="1" x14ac:dyDescent="0.2">
      <c r="A10" s="18" t="s">
        <v>23</v>
      </c>
      <c r="B10" s="12">
        <v>1097</v>
      </c>
      <c r="C10" s="13">
        <f>+'[6]14a'!B10</f>
        <v>1084</v>
      </c>
      <c r="D10" s="81">
        <f>+C10/'[9]S invalidi'!M6*100</f>
        <v>88.779688779688783</v>
      </c>
      <c r="E10" s="32">
        <f>SUM('[6]14a'!C10,'[6]14a'!E10,'[6]14a'!G10)</f>
        <v>3</v>
      </c>
      <c r="F10" s="32">
        <f>+'[6]14a'!I10</f>
        <v>5</v>
      </c>
      <c r="G10" s="13" t="str">
        <f>+'[6]14a'!L10</f>
        <v>-</v>
      </c>
      <c r="H10" s="13">
        <f>+'[6]14a'!N10</f>
        <v>1</v>
      </c>
      <c r="I10" s="62">
        <f>+'[6]14a'!P10</f>
        <v>3</v>
      </c>
      <c r="J10" s="13">
        <f>+'[6]14b'!B8</f>
        <v>15</v>
      </c>
      <c r="K10" s="13" t="str">
        <f>+'[6]14b'!D8</f>
        <v>-</v>
      </c>
      <c r="L10" s="13" t="str">
        <f>+'[6]14b'!F8</f>
        <v>-</v>
      </c>
    </row>
    <row r="11" spans="1:13" ht="15" customHeight="1" x14ac:dyDescent="0.2">
      <c r="A11" s="18" t="s">
        <v>24</v>
      </c>
      <c r="B11" s="12">
        <v>420</v>
      </c>
      <c r="C11" s="13">
        <f>+'[6]14a'!B11</f>
        <v>420</v>
      </c>
      <c r="D11" s="81">
        <f>+C11/'[9]S invalidi'!M14*100</f>
        <v>92.920353982300881</v>
      </c>
      <c r="E11" s="32">
        <f>SUM('[6]14a'!C11,'[6]14a'!E11,'[6]14a'!G11)</f>
        <v>2</v>
      </c>
      <c r="F11" s="32">
        <f>+'[6]14a'!I11</f>
        <v>16</v>
      </c>
      <c r="G11" s="13">
        <f>+'[6]14a'!L11</f>
        <v>1</v>
      </c>
      <c r="H11" s="13" t="str">
        <f>+'[6]14a'!N11</f>
        <v>-</v>
      </c>
      <c r="I11" s="62">
        <f>+'[6]14a'!P11</f>
        <v>4</v>
      </c>
      <c r="J11" s="13">
        <f>+'[6]14b'!B9</f>
        <v>6</v>
      </c>
      <c r="K11" s="13" t="str">
        <f>+'[6]14b'!D9</f>
        <v>-</v>
      </c>
      <c r="L11" s="13">
        <f>+'[6]14b'!F9</f>
        <v>1</v>
      </c>
      <c r="M11" s="8"/>
    </row>
    <row r="12" spans="1:13" ht="15" customHeight="1" x14ac:dyDescent="0.2">
      <c r="A12" s="18" t="s">
        <v>25</v>
      </c>
      <c r="B12" s="12">
        <v>296</v>
      </c>
      <c r="C12" s="13">
        <f>+'[6]14a'!B12</f>
        <v>302</v>
      </c>
      <c r="D12" s="81">
        <f>+C12/'[9]S invalidi'!M22*100</f>
        <v>102.02702702702702</v>
      </c>
      <c r="E12" s="32">
        <f>SUM('[6]14a'!C12,'[6]14a'!E12,'[6]14a'!G12)</f>
        <v>5</v>
      </c>
      <c r="F12" s="32">
        <f>+'[6]14a'!I12</f>
        <v>3</v>
      </c>
      <c r="G12" s="13">
        <f>+'[6]14a'!L12</f>
        <v>2</v>
      </c>
      <c r="H12" s="13">
        <f>+'[6]14a'!N12</f>
        <v>2</v>
      </c>
      <c r="I12" s="62">
        <f>+'[6]14a'!P12</f>
        <v>1</v>
      </c>
      <c r="J12" s="13">
        <f>+'[6]14b'!B10</f>
        <v>9</v>
      </c>
      <c r="K12" s="13">
        <f>+'[6]14b'!D10</f>
        <v>1</v>
      </c>
      <c r="L12" s="13" t="str">
        <f>+'[6]14b'!F10</f>
        <v>-</v>
      </c>
      <c r="M12" s="8"/>
    </row>
    <row r="13" spans="1:13" ht="15" customHeight="1" x14ac:dyDescent="0.2">
      <c r="A13" s="18" t="s">
        <v>26</v>
      </c>
      <c r="B13" s="12">
        <v>1338</v>
      </c>
      <c r="C13" s="13">
        <f>+'[6]14a'!B13</f>
        <v>1317</v>
      </c>
      <c r="D13" s="81">
        <f>+C13/'[9]S invalidi'!M29*100</f>
        <v>85.686402081977874</v>
      </c>
      <c r="E13" s="32">
        <f>SUM('[6]14a'!C13,'[6]14a'!E13,'[6]14a'!G13)</f>
        <v>19</v>
      </c>
      <c r="F13" s="32">
        <f>+'[6]14a'!I13</f>
        <v>24</v>
      </c>
      <c r="G13" s="13">
        <f>+'[6]14a'!L13</f>
        <v>5</v>
      </c>
      <c r="H13" s="13" t="str">
        <f>+'[6]14a'!N13</f>
        <v>-</v>
      </c>
      <c r="I13" s="62">
        <f>+'[6]14a'!P13</f>
        <v>3</v>
      </c>
      <c r="J13" s="13">
        <f>+'[6]14b'!B11</f>
        <v>30</v>
      </c>
      <c r="K13" s="13" t="str">
        <f>+'[6]14b'!D11</f>
        <v>-</v>
      </c>
      <c r="L13" s="13">
        <f>+'[6]14b'!F11</f>
        <v>1</v>
      </c>
      <c r="M13" s="8"/>
    </row>
    <row r="14" spans="1:13" ht="15" customHeight="1" x14ac:dyDescent="0.2">
      <c r="A14" s="18" t="s">
        <v>27</v>
      </c>
      <c r="B14" s="12">
        <v>721</v>
      </c>
      <c r="C14" s="13">
        <f>+'[6]14a'!B14</f>
        <v>726</v>
      </c>
      <c r="D14" s="81">
        <f>+C14/'[9]S invalidi'!M40*100</f>
        <v>93.316195372750641</v>
      </c>
      <c r="E14" s="32">
        <f>SUM('[6]14a'!C14,'[6]14a'!E14,'[6]14a'!G14)</f>
        <v>11</v>
      </c>
      <c r="F14" s="32">
        <f>+'[6]14a'!I14</f>
        <v>11</v>
      </c>
      <c r="G14" s="13" t="str">
        <f>+'[6]14a'!L14</f>
        <v>-</v>
      </c>
      <c r="H14" s="13" t="str">
        <f>+'[6]14a'!N14</f>
        <v>-</v>
      </c>
      <c r="I14" s="62">
        <f>+'[6]14a'!P14</f>
        <v>8</v>
      </c>
      <c r="J14" s="13">
        <f>+'[6]14b'!B12</f>
        <v>9</v>
      </c>
      <c r="K14" s="13" t="str">
        <f>+'[6]14b'!D12</f>
        <v>-</v>
      </c>
      <c r="L14" s="13">
        <f>+'[6]14b'!F12</f>
        <v>1</v>
      </c>
      <c r="M14" s="8"/>
    </row>
    <row r="15" spans="1:13" ht="15" customHeight="1" x14ac:dyDescent="0.2">
      <c r="A15" s="18" t="s">
        <v>28</v>
      </c>
      <c r="B15" s="12">
        <v>716</v>
      </c>
      <c r="C15" s="13">
        <f>+'[6]14a'!B15</f>
        <v>714</v>
      </c>
      <c r="D15" s="81">
        <f>+C15/'[9]S invalidi'!M47*100</f>
        <v>83.023255813953483</v>
      </c>
      <c r="E15" s="32">
        <f>SUM('[6]14a'!C15,'[6]14a'!E15,'[6]14a'!G15)</f>
        <v>23</v>
      </c>
      <c r="F15" s="32">
        <f>+'[6]14a'!I15</f>
        <v>10</v>
      </c>
      <c r="G15" s="13">
        <f>+'[6]14a'!L15</f>
        <v>1</v>
      </c>
      <c r="H15" s="13">
        <f>+'[6]14a'!N15</f>
        <v>4</v>
      </c>
      <c r="I15" s="62">
        <f>+'[6]14a'!P15</f>
        <v>8</v>
      </c>
      <c r="J15" s="13">
        <f>+'[6]14b'!B13</f>
        <v>12</v>
      </c>
      <c r="K15" s="13" t="str">
        <f>+'[6]14b'!D13</f>
        <v>-</v>
      </c>
      <c r="L15" s="13">
        <f>+'[6]14b'!F13</f>
        <v>1</v>
      </c>
      <c r="M15" s="8"/>
    </row>
    <row r="16" spans="1:13" ht="15" customHeight="1" x14ac:dyDescent="0.2">
      <c r="A16" s="18" t="s">
        <v>29</v>
      </c>
      <c r="B16" s="12">
        <v>237</v>
      </c>
      <c r="C16" s="13">
        <f>+'[6]14a'!B16</f>
        <v>235</v>
      </c>
      <c r="D16" s="81">
        <f>+C16/'[9]S invalidi'!M53*100</f>
        <v>79.931972789115648</v>
      </c>
      <c r="E16" s="32">
        <f>SUM('[6]14a'!C16,'[6]14a'!E16,'[6]14a'!G16)</f>
        <v>7</v>
      </c>
      <c r="F16" s="32">
        <f>+'[6]14a'!I16</f>
        <v>4</v>
      </c>
      <c r="G16" s="13" t="str">
        <f>+'[6]14a'!L16</f>
        <v>-</v>
      </c>
      <c r="H16" s="13" t="str">
        <f>+'[6]14a'!N16</f>
        <v>-</v>
      </c>
      <c r="I16" s="62">
        <f>+'[6]14a'!P16</f>
        <v>7</v>
      </c>
      <c r="J16" s="13">
        <f>+'[6]14b'!B14</f>
        <v>2</v>
      </c>
      <c r="K16" s="13" t="str">
        <f>+'[6]14b'!D14</f>
        <v>-</v>
      </c>
      <c r="L16" s="13">
        <f>+'[6]14b'!F14</f>
        <v>1</v>
      </c>
      <c r="M16" s="8"/>
    </row>
    <row r="17" spans="1:13" ht="15" customHeight="1" x14ac:dyDescent="0.2">
      <c r="A17" s="18" t="s">
        <v>30</v>
      </c>
      <c r="B17" s="12">
        <v>455</v>
      </c>
      <c r="C17" s="13">
        <f>+'[6]14a'!B17</f>
        <v>452</v>
      </c>
      <c r="D17" s="81">
        <f>+C17/'[9]S invalidi'!M59*100</f>
        <v>93.970893970893982</v>
      </c>
      <c r="E17" s="32">
        <f>SUM('[6]14a'!C17,'[6]14a'!E17,'[6]14a'!G17)</f>
        <v>8</v>
      </c>
      <c r="F17" s="32">
        <f>+'[6]14a'!I17</f>
        <v>1</v>
      </c>
      <c r="G17" s="13" t="str">
        <f>+'[6]14a'!L17</f>
        <v>-</v>
      </c>
      <c r="H17" s="13" t="str">
        <f>+'[6]14a'!N17</f>
        <v>-</v>
      </c>
      <c r="I17" s="62">
        <f>+'[6]14a'!P17</f>
        <v>1</v>
      </c>
      <c r="J17" s="13">
        <f>+'[6]14b'!B15</f>
        <v>6</v>
      </c>
      <c r="K17" s="13" t="str">
        <f>+'[6]14b'!D15</f>
        <v>-</v>
      </c>
      <c r="L17" s="13" t="str">
        <f>+'[6]14b'!F15</f>
        <v>-</v>
      </c>
      <c r="M17" s="8"/>
    </row>
    <row r="18" spans="1:13" ht="15" customHeight="1" x14ac:dyDescent="0.2">
      <c r="A18" s="18" t="s">
        <v>31</v>
      </c>
      <c r="B18" s="12">
        <v>343</v>
      </c>
      <c r="C18" s="13">
        <f>+'[6]14a'!B18</f>
        <v>347</v>
      </c>
      <c r="D18" s="81">
        <f>+C18/'[9]S invalidi'!M65*100</f>
        <v>100</v>
      </c>
      <c r="E18" s="32">
        <f>SUM('[6]14a'!C18,'[6]14a'!E18,'[6]14a'!G18)</f>
        <v>7</v>
      </c>
      <c r="F18" s="32">
        <f>+'[6]14a'!I18</f>
        <v>7</v>
      </c>
      <c r="G18" s="13">
        <f>+'[6]14a'!L18</f>
        <v>4</v>
      </c>
      <c r="H18" s="13" t="str">
        <f>+'[6]14a'!N18</f>
        <v>-</v>
      </c>
      <c r="I18" s="62">
        <f>+'[6]14a'!P18</f>
        <v>2</v>
      </c>
      <c r="J18" s="13">
        <f>+'[6]14b'!B16</f>
        <v>5</v>
      </c>
      <c r="K18" s="13" t="str">
        <f>+'[6]14b'!D16</f>
        <v>-</v>
      </c>
      <c r="L18" s="13" t="str">
        <f>+'[6]14b'!F16</f>
        <v>-</v>
      </c>
      <c r="M18" s="8"/>
    </row>
    <row r="19" spans="1:13" ht="15" customHeight="1" x14ac:dyDescent="0.2">
      <c r="A19" s="18" t="s">
        <v>32</v>
      </c>
      <c r="B19" s="12">
        <v>473</v>
      </c>
      <c r="C19" s="13">
        <f>+'[6]14a'!B19</f>
        <v>464</v>
      </c>
      <c r="D19" s="81">
        <f>+C19/'[9]S invalidi'!M69*100</f>
        <v>85.294117647058826</v>
      </c>
      <c r="E19" s="32">
        <f>SUM('[6]14a'!C19,'[6]14a'!E19,'[6]14a'!G19)</f>
        <v>2</v>
      </c>
      <c r="F19" s="32">
        <f>+'[6]14a'!I19</f>
        <v>2</v>
      </c>
      <c r="G19" s="13" t="str">
        <f>+'[6]14a'!L19</f>
        <v>-</v>
      </c>
      <c r="H19" s="13" t="str">
        <f>+'[6]14a'!N19</f>
        <v>-</v>
      </c>
      <c r="I19" s="62">
        <f>+'[6]14a'!P19</f>
        <v>3</v>
      </c>
      <c r="J19" s="13">
        <f>+'[6]14b'!B17</f>
        <v>5</v>
      </c>
      <c r="K19" s="13" t="str">
        <f>+'[6]14b'!D17</f>
        <v>-</v>
      </c>
      <c r="L19" s="13" t="str">
        <f>+'[6]14b'!F17</f>
        <v>-</v>
      </c>
      <c r="M19" s="8"/>
    </row>
    <row r="20" spans="1:13" ht="15" customHeight="1" x14ac:dyDescent="0.2">
      <c r="A20" s="18" t="s">
        <v>33</v>
      </c>
      <c r="B20" s="12">
        <v>211</v>
      </c>
      <c r="C20" s="13">
        <f>+'[6]14a'!B20</f>
        <v>215</v>
      </c>
      <c r="D20" s="81">
        <f>+C20/'[9]S invalidi'!M74*100</f>
        <v>88.114754098360663</v>
      </c>
      <c r="E20" s="32">
        <f>SUM('[6]14a'!C20,'[6]14a'!E20,'[6]14a'!G20)</f>
        <v>9</v>
      </c>
      <c r="F20" s="32" t="str">
        <f>+'[6]14a'!I20</f>
        <v>-</v>
      </c>
      <c r="G20" s="13">
        <f>+'[6]14a'!L20</f>
        <v>1</v>
      </c>
      <c r="H20" s="13" t="str">
        <f>+'[6]14a'!N20</f>
        <v>-</v>
      </c>
      <c r="I20" s="62">
        <f>+'[6]14a'!P20</f>
        <v>1</v>
      </c>
      <c r="J20" s="13">
        <f>+'[6]14b'!B18</f>
        <v>3</v>
      </c>
      <c r="K20" s="13" t="str">
        <f>+'[6]14b'!D18</f>
        <v>-</v>
      </c>
      <c r="L20" s="13" t="str">
        <f>+'[6]14b'!F18</f>
        <v>-</v>
      </c>
      <c r="M20" s="8"/>
    </row>
    <row r="21" spans="1:13" ht="15" customHeight="1" x14ac:dyDescent="0.2">
      <c r="A21" s="25" t="s">
        <v>34</v>
      </c>
      <c r="B21" s="26">
        <v>681</v>
      </c>
      <c r="C21" s="27">
        <f>+'[6]14a'!B21</f>
        <v>671</v>
      </c>
      <c r="D21" s="83">
        <f>+C21/'[9]S invalidi'!M80*100</f>
        <v>91.917808219178085</v>
      </c>
      <c r="E21" s="33">
        <f>SUM('[6]14a'!C21,'[6]14a'!E21,'[6]14a'!G21)</f>
        <v>6</v>
      </c>
      <c r="F21" s="33">
        <f>+'[6]14a'!I21</f>
        <v>13</v>
      </c>
      <c r="G21" s="27">
        <f>+'[6]14a'!L21</f>
        <v>2</v>
      </c>
      <c r="H21" s="27">
        <f>+'[6]14a'!N21</f>
        <v>2</v>
      </c>
      <c r="I21" s="63">
        <f>+'[6]14a'!P21</f>
        <v>6</v>
      </c>
      <c r="J21" s="27">
        <f>+'[6]14b'!B19</f>
        <v>9</v>
      </c>
      <c r="K21" s="27" t="str">
        <f>+'[6]14b'!D19</f>
        <v>-</v>
      </c>
      <c r="L21" s="27" t="str">
        <f>+'[6]14b'!F19</f>
        <v>-</v>
      </c>
      <c r="M21" s="8"/>
    </row>
    <row r="22" spans="1:13" ht="15" customHeight="1" x14ac:dyDescent="0.2">
      <c r="A22" s="10"/>
      <c r="B22" s="10"/>
      <c r="C22" s="10"/>
      <c r="D22" s="10"/>
      <c r="E22" s="58"/>
      <c r="F22" s="10"/>
      <c r="G22" s="10"/>
      <c r="H22" s="10"/>
      <c r="I22" s="10"/>
      <c r="J22" s="10"/>
      <c r="K22" s="10"/>
      <c r="L22" s="10"/>
    </row>
    <row r="23" spans="1:13" ht="15" customHeight="1" x14ac:dyDescent="0.2">
      <c r="A23" s="68" t="s">
        <v>147</v>
      </c>
      <c r="E23" s="7"/>
    </row>
    <row r="24" spans="1:13" ht="15" customHeight="1" x14ac:dyDescent="0.25">
      <c r="C24" s="42"/>
    </row>
    <row r="25" spans="1:13" ht="15" customHeight="1" x14ac:dyDescent="0.2">
      <c r="A25" s="187"/>
      <c r="B25" s="187"/>
    </row>
    <row r="27" spans="1:13" s="66" customFormat="1" ht="15" customHeight="1" x14ac:dyDescent="0.2">
      <c r="C27" s="219"/>
      <c r="D27" s="219"/>
      <c r="H27" s="219"/>
      <c r="I27" s="219"/>
      <c r="J27" s="219"/>
    </row>
    <row r="28" spans="1:13" s="66" customFormat="1" ht="15" customHeight="1" x14ac:dyDescent="0.2"/>
    <row r="29" spans="1:13" s="66" customFormat="1" ht="15" customHeight="1" x14ac:dyDescent="0.2"/>
    <row r="30" spans="1:13" s="66" customFormat="1" ht="15" customHeight="1" x14ac:dyDescent="0.2"/>
    <row r="31" spans="1:13" s="66" customFormat="1" ht="15" customHeight="1" x14ac:dyDescent="0.2"/>
    <row r="32" spans="1:13" s="66" customFormat="1" ht="15" customHeight="1" x14ac:dyDescent="0.2"/>
    <row r="33" s="66" customFormat="1" ht="15" customHeight="1" x14ac:dyDescent="0.2"/>
    <row r="34" s="66" customFormat="1" ht="15" customHeight="1" x14ac:dyDescent="0.2"/>
    <row r="35" s="66" customFormat="1" ht="15" customHeight="1" x14ac:dyDescent="0.2"/>
    <row r="36" s="66" customFormat="1" ht="15" customHeight="1" x14ac:dyDescent="0.2"/>
  </sheetData>
  <mergeCells count="3">
    <mergeCell ref="B3:D3"/>
    <mergeCell ref="B4:D4"/>
    <mergeCell ref="J4:L4"/>
  </mergeCells>
  <hyperlinks>
    <hyperlink ref="A23" location="Kazalo!A1" display="nazaj na kazalo" xr:uid="{00000000-0004-0000-24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N28"/>
  <sheetViews>
    <sheetView showGridLines="0" tabSelected="1" workbookViewId="0">
      <selection activeCell="F20" sqref="F20"/>
    </sheetView>
  </sheetViews>
  <sheetFormatPr defaultColWidth="9.140625" defaultRowHeight="12.75" x14ac:dyDescent="0.2"/>
  <cols>
    <col min="1" max="1" width="39.140625" style="220" customWidth="1"/>
    <col min="2" max="2" width="7.28515625" style="220" customWidth="1"/>
    <col min="3" max="14" width="5.42578125" style="220" customWidth="1"/>
    <col min="15" max="15" width="3.5703125" style="220" customWidth="1"/>
    <col min="16" max="16" width="5.85546875" style="220" customWidth="1"/>
    <col min="17" max="22" width="5" style="220" customWidth="1"/>
    <col min="23" max="24" width="9.140625" style="220"/>
    <col min="25" max="31" width="5" style="220" customWidth="1"/>
    <col min="32" max="16384" width="9.140625" style="220"/>
  </cols>
  <sheetData>
    <row r="1" spans="1:14" x14ac:dyDescent="0.2">
      <c r="A1" s="9" t="s">
        <v>587</v>
      </c>
    </row>
    <row r="3" spans="1:14" ht="15" customHeight="1" x14ac:dyDescent="0.2">
      <c r="A3" s="315" t="s">
        <v>263</v>
      </c>
      <c r="B3" s="317" t="s">
        <v>264</v>
      </c>
      <c r="C3" s="318"/>
      <c r="D3" s="318"/>
      <c r="E3" s="318"/>
      <c r="F3" s="318"/>
      <c r="G3" s="318"/>
      <c r="H3" s="318"/>
      <c r="I3" s="318"/>
      <c r="J3" s="318"/>
      <c r="K3" s="318"/>
      <c r="L3" s="318"/>
      <c r="M3" s="318"/>
      <c r="N3" s="318"/>
    </row>
    <row r="4" spans="1:14" ht="15" customHeight="1" x14ac:dyDescent="0.2">
      <c r="A4" s="316"/>
      <c r="B4" s="236"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14" ht="15" customHeight="1" x14ac:dyDescent="0.2">
      <c r="A5" s="134" t="s">
        <v>265</v>
      </c>
      <c r="B5" s="237">
        <f t="shared" ref="B5:N5" si="0">SUM(B6:B24)</f>
        <v>895</v>
      </c>
      <c r="C5" s="238">
        <f t="shared" si="0"/>
        <v>123</v>
      </c>
      <c r="D5" s="238">
        <f t="shared" si="0"/>
        <v>62</v>
      </c>
      <c r="E5" s="238">
        <f t="shared" si="0"/>
        <v>72</v>
      </c>
      <c r="F5" s="238">
        <f t="shared" si="0"/>
        <v>242</v>
      </c>
      <c r="G5" s="238">
        <f t="shared" si="0"/>
        <v>105</v>
      </c>
      <c r="H5" s="238">
        <f t="shared" si="0"/>
        <v>31</v>
      </c>
      <c r="I5" s="238">
        <f t="shared" si="0"/>
        <v>26</v>
      </c>
      <c r="J5" s="238">
        <f t="shared" si="0"/>
        <v>31</v>
      </c>
      <c r="K5" s="238">
        <f t="shared" si="0"/>
        <v>46</v>
      </c>
      <c r="L5" s="238">
        <f t="shared" si="0"/>
        <v>22</v>
      </c>
      <c r="M5" s="238">
        <f t="shared" si="0"/>
        <v>41</v>
      </c>
      <c r="N5" s="238">
        <f t="shared" si="0"/>
        <v>94</v>
      </c>
    </row>
    <row r="6" spans="1:14" ht="15" customHeight="1" x14ac:dyDescent="0.2">
      <c r="A6" s="136"/>
      <c r="B6" s="237"/>
      <c r="C6" s="239"/>
      <c r="D6" s="239"/>
      <c r="E6" s="239"/>
      <c r="F6" s="239"/>
      <c r="G6" s="239"/>
      <c r="H6" s="239"/>
      <c r="I6" s="239"/>
      <c r="J6" s="239"/>
      <c r="K6" s="239"/>
      <c r="L6" s="239"/>
      <c r="M6" s="239"/>
      <c r="N6" s="239"/>
    </row>
    <row r="7" spans="1:14" ht="15" customHeight="1" x14ac:dyDescent="0.2">
      <c r="A7" s="137" t="s">
        <v>266</v>
      </c>
      <c r="B7" s="237"/>
      <c r="C7" s="239"/>
      <c r="D7" s="239"/>
      <c r="E7" s="239"/>
      <c r="F7" s="239"/>
      <c r="G7" s="239"/>
      <c r="H7" s="239"/>
      <c r="I7" s="239"/>
      <c r="J7" s="239"/>
      <c r="K7" s="239"/>
      <c r="L7" s="239"/>
      <c r="M7" s="239"/>
      <c r="N7" s="239"/>
    </row>
    <row r="8" spans="1:14" ht="22.5" x14ac:dyDescent="0.2">
      <c r="A8" s="139" t="s">
        <v>564</v>
      </c>
      <c r="B8" s="237">
        <v>258</v>
      </c>
      <c r="C8" s="239">
        <v>49</v>
      </c>
      <c r="D8" s="239">
        <v>15</v>
      </c>
      <c r="E8" s="239">
        <v>12</v>
      </c>
      <c r="F8" s="239">
        <v>76</v>
      </c>
      <c r="G8" s="239">
        <v>42</v>
      </c>
      <c r="H8" s="239" t="s">
        <v>262</v>
      </c>
      <c r="I8" s="239" t="s">
        <v>262</v>
      </c>
      <c r="J8" s="239">
        <v>1</v>
      </c>
      <c r="K8" s="239">
        <v>15</v>
      </c>
      <c r="L8" s="239">
        <v>4</v>
      </c>
      <c r="M8" s="239">
        <v>13</v>
      </c>
      <c r="N8" s="239">
        <v>31</v>
      </c>
    </row>
    <row r="9" spans="1:14" s="270" customFormat="1" x14ac:dyDescent="0.2">
      <c r="A9" s="139" t="s">
        <v>567</v>
      </c>
      <c r="B9" s="237">
        <v>63</v>
      </c>
      <c r="C9" s="239">
        <v>13</v>
      </c>
      <c r="D9" s="239" t="s">
        <v>262</v>
      </c>
      <c r="E9" s="239">
        <v>9</v>
      </c>
      <c r="F9" s="239">
        <v>18</v>
      </c>
      <c r="G9" s="239">
        <v>4</v>
      </c>
      <c r="H9" s="239" t="s">
        <v>262</v>
      </c>
      <c r="I9" s="239" t="s">
        <v>262</v>
      </c>
      <c r="J9" s="239">
        <v>1</v>
      </c>
      <c r="K9" s="239">
        <v>12</v>
      </c>
      <c r="L9" s="239" t="s">
        <v>262</v>
      </c>
      <c r="M9" s="239">
        <v>1</v>
      </c>
      <c r="N9" s="239">
        <v>5</v>
      </c>
    </row>
    <row r="10" spans="1:14" s="270" customFormat="1" ht="22.5" x14ac:dyDescent="0.2">
      <c r="A10" s="139" t="s">
        <v>522</v>
      </c>
      <c r="B10" s="237">
        <v>69</v>
      </c>
      <c r="C10" s="239">
        <v>2</v>
      </c>
      <c r="D10" s="239">
        <v>13</v>
      </c>
      <c r="E10" s="239">
        <v>1</v>
      </c>
      <c r="F10" s="239">
        <v>40</v>
      </c>
      <c r="G10" s="239">
        <v>2</v>
      </c>
      <c r="H10" s="239">
        <v>2</v>
      </c>
      <c r="I10" s="239">
        <v>3</v>
      </c>
      <c r="J10" s="239" t="s">
        <v>262</v>
      </c>
      <c r="K10" s="239" t="s">
        <v>262</v>
      </c>
      <c r="L10" s="239">
        <v>2</v>
      </c>
      <c r="M10" s="239">
        <v>3</v>
      </c>
      <c r="N10" s="239">
        <v>1</v>
      </c>
    </row>
    <row r="11" spans="1:14" s="270" customFormat="1" ht="22.5" x14ac:dyDescent="0.2">
      <c r="A11" s="139" t="s">
        <v>554</v>
      </c>
      <c r="B11" s="237">
        <v>6</v>
      </c>
      <c r="C11" s="239" t="s">
        <v>262</v>
      </c>
      <c r="D11" s="239" t="s">
        <v>262</v>
      </c>
      <c r="E11" s="239" t="s">
        <v>262</v>
      </c>
      <c r="F11" s="239" t="s">
        <v>262</v>
      </c>
      <c r="G11" s="239" t="s">
        <v>262</v>
      </c>
      <c r="H11" s="239" t="s">
        <v>262</v>
      </c>
      <c r="I11" s="239" t="s">
        <v>262</v>
      </c>
      <c r="J11" s="239" t="s">
        <v>262</v>
      </c>
      <c r="K11" s="239" t="s">
        <v>262</v>
      </c>
      <c r="L11" s="239">
        <v>1</v>
      </c>
      <c r="M11" s="239" t="s">
        <v>262</v>
      </c>
      <c r="N11" s="239">
        <v>5</v>
      </c>
    </row>
    <row r="12" spans="1:14" s="270" customFormat="1" x14ac:dyDescent="0.2">
      <c r="A12" s="139" t="s">
        <v>552</v>
      </c>
      <c r="B12" s="237">
        <v>38</v>
      </c>
      <c r="C12" s="239">
        <v>1</v>
      </c>
      <c r="D12" s="239">
        <v>8</v>
      </c>
      <c r="E12" s="239">
        <v>9</v>
      </c>
      <c r="F12" s="239">
        <v>3</v>
      </c>
      <c r="G12" s="239">
        <v>2</v>
      </c>
      <c r="H12" s="239">
        <v>3</v>
      </c>
      <c r="I12" s="239">
        <v>3</v>
      </c>
      <c r="J12" s="239" t="s">
        <v>262</v>
      </c>
      <c r="K12" s="239" t="s">
        <v>262</v>
      </c>
      <c r="L12" s="239" t="s">
        <v>262</v>
      </c>
      <c r="M12" s="239">
        <v>3</v>
      </c>
      <c r="N12" s="239">
        <v>6</v>
      </c>
    </row>
    <row r="13" spans="1:14" s="270" customFormat="1" x14ac:dyDescent="0.2">
      <c r="A13" s="139" t="s">
        <v>565</v>
      </c>
      <c r="B13" s="237">
        <v>78</v>
      </c>
      <c r="C13" s="239">
        <v>13</v>
      </c>
      <c r="D13" s="239">
        <v>5</v>
      </c>
      <c r="E13" s="239" t="s">
        <v>262</v>
      </c>
      <c r="F13" s="239">
        <v>17</v>
      </c>
      <c r="G13" s="239">
        <v>9</v>
      </c>
      <c r="H13" s="239">
        <v>3</v>
      </c>
      <c r="I13" s="239">
        <v>2</v>
      </c>
      <c r="J13" s="239">
        <v>3</v>
      </c>
      <c r="K13" s="239">
        <v>7</v>
      </c>
      <c r="L13" s="239">
        <v>7</v>
      </c>
      <c r="M13" s="239">
        <v>4</v>
      </c>
      <c r="N13" s="239">
        <v>8</v>
      </c>
    </row>
    <row r="14" spans="1:14" s="270" customFormat="1" x14ac:dyDescent="0.2">
      <c r="A14" s="139" t="s">
        <v>566</v>
      </c>
      <c r="B14" s="237">
        <v>4</v>
      </c>
      <c r="C14" s="239">
        <v>3</v>
      </c>
      <c r="D14" s="239" t="s">
        <v>262</v>
      </c>
      <c r="E14" s="239" t="s">
        <v>262</v>
      </c>
      <c r="F14" s="239" t="s">
        <v>262</v>
      </c>
      <c r="G14" s="239" t="s">
        <v>262</v>
      </c>
      <c r="H14" s="239" t="s">
        <v>262</v>
      </c>
      <c r="I14" s="239">
        <v>1</v>
      </c>
      <c r="J14" s="239" t="s">
        <v>262</v>
      </c>
      <c r="K14" s="239" t="s">
        <v>262</v>
      </c>
      <c r="L14" s="239" t="s">
        <v>262</v>
      </c>
      <c r="M14" s="239" t="s">
        <v>262</v>
      </c>
      <c r="N14" s="239" t="s">
        <v>262</v>
      </c>
    </row>
    <row r="15" spans="1:14" s="270" customFormat="1" ht="22.5" x14ac:dyDescent="0.2">
      <c r="A15" s="139" t="s">
        <v>537</v>
      </c>
      <c r="B15" s="237">
        <v>1</v>
      </c>
      <c r="C15" s="239" t="s">
        <v>262</v>
      </c>
      <c r="D15" s="239" t="s">
        <v>262</v>
      </c>
      <c r="E15" s="239" t="s">
        <v>262</v>
      </c>
      <c r="F15" s="239">
        <v>1</v>
      </c>
      <c r="G15" s="239" t="s">
        <v>262</v>
      </c>
      <c r="H15" s="239" t="s">
        <v>262</v>
      </c>
      <c r="I15" s="239" t="s">
        <v>262</v>
      </c>
      <c r="J15" s="239" t="s">
        <v>262</v>
      </c>
      <c r="K15" s="239" t="s">
        <v>262</v>
      </c>
      <c r="L15" s="239" t="s">
        <v>262</v>
      </c>
      <c r="M15" s="239" t="s">
        <v>262</v>
      </c>
      <c r="N15" s="239" t="s">
        <v>262</v>
      </c>
    </row>
    <row r="16" spans="1:14" s="270" customFormat="1" x14ac:dyDescent="0.2">
      <c r="A16" s="139" t="s">
        <v>555</v>
      </c>
      <c r="B16" s="237">
        <v>27</v>
      </c>
      <c r="C16" s="239">
        <v>3</v>
      </c>
      <c r="D16" s="239" t="s">
        <v>262</v>
      </c>
      <c r="E16" s="239">
        <v>2</v>
      </c>
      <c r="F16" s="239">
        <v>4</v>
      </c>
      <c r="G16" s="239">
        <v>3</v>
      </c>
      <c r="H16" s="239">
        <v>3</v>
      </c>
      <c r="I16" s="239">
        <v>1</v>
      </c>
      <c r="J16" s="239">
        <v>4</v>
      </c>
      <c r="K16" s="239">
        <v>2</v>
      </c>
      <c r="L16" s="239">
        <v>1</v>
      </c>
      <c r="M16" s="239">
        <v>3</v>
      </c>
      <c r="N16" s="239">
        <v>1</v>
      </c>
    </row>
    <row r="17" spans="1:14" s="270" customFormat="1" x14ac:dyDescent="0.2">
      <c r="A17" s="139" t="s">
        <v>472</v>
      </c>
      <c r="B17" s="237">
        <v>23</v>
      </c>
      <c r="C17" s="239">
        <v>3</v>
      </c>
      <c r="D17" s="239" t="s">
        <v>262</v>
      </c>
      <c r="E17" s="239" t="s">
        <v>262</v>
      </c>
      <c r="F17" s="239">
        <v>7</v>
      </c>
      <c r="G17" s="239">
        <v>1</v>
      </c>
      <c r="H17" s="239" t="s">
        <v>262</v>
      </c>
      <c r="I17" s="239" t="s">
        <v>262</v>
      </c>
      <c r="J17" s="239">
        <v>7</v>
      </c>
      <c r="K17" s="239">
        <v>1</v>
      </c>
      <c r="L17" s="239" t="s">
        <v>262</v>
      </c>
      <c r="M17" s="239">
        <v>1</v>
      </c>
      <c r="N17" s="239">
        <v>3</v>
      </c>
    </row>
    <row r="18" spans="1:14" ht="15" customHeight="1" x14ac:dyDescent="0.2">
      <c r="A18" s="137" t="s">
        <v>267</v>
      </c>
      <c r="B18" s="237"/>
      <c r="C18" s="239"/>
      <c r="D18" s="239"/>
      <c r="E18" s="239"/>
      <c r="F18" s="239"/>
      <c r="G18" s="239"/>
      <c r="H18" s="239"/>
      <c r="I18" s="239"/>
      <c r="J18" s="239"/>
      <c r="K18" s="239"/>
      <c r="L18" s="239"/>
      <c r="M18" s="239"/>
      <c r="N18" s="239"/>
    </row>
    <row r="19" spans="1:14" s="270" customFormat="1" ht="15" customHeight="1" x14ac:dyDescent="0.2">
      <c r="A19" s="139" t="s">
        <v>568</v>
      </c>
      <c r="B19" s="237">
        <v>299</v>
      </c>
      <c r="C19" s="239">
        <v>33</v>
      </c>
      <c r="D19" s="239">
        <v>20</v>
      </c>
      <c r="E19" s="239">
        <v>37</v>
      </c>
      <c r="F19" s="239">
        <v>72</v>
      </c>
      <c r="G19" s="239">
        <v>38</v>
      </c>
      <c r="H19" s="239">
        <v>17</v>
      </c>
      <c r="I19" s="239">
        <v>11</v>
      </c>
      <c r="J19" s="239">
        <v>15</v>
      </c>
      <c r="K19" s="239">
        <v>6</v>
      </c>
      <c r="L19" s="239">
        <v>7</v>
      </c>
      <c r="M19" s="239">
        <v>13</v>
      </c>
      <c r="N19" s="239">
        <v>30</v>
      </c>
    </row>
    <row r="20" spans="1:14" s="270" customFormat="1" ht="15" customHeight="1" x14ac:dyDescent="0.2">
      <c r="A20" s="139" t="s">
        <v>545</v>
      </c>
      <c r="B20" s="237">
        <v>5</v>
      </c>
      <c r="C20" s="239" t="s">
        <v>262</v>
      </c>
      <c r="D20" s="239" t="s">
        <v>262</v>
      </c>
      <c r="E20" s="239" t="s">
        <v>262</v>
      </c>
      <c r="F20" s="239">
        <v>1</v>
      </c>
      <c r="G20" s="239">
        <v>1</v>
      </c>
      <c r="H20" s="239" t="s">
        <v>262</v>
      </c>
      <c r="I20" s="239">
        <v>2</v>
      </c>
      <c r="J20" s="239" t="s">
        <v>262</v>
      </c>
      <c r="K20" s="239" t="s">
        <v>262</v>
      </c>
      <c r="L20" s="239" t="s">
        <v>262</v>
      </c>
      <c r="M20" s="239" t="s">
        <v>262</v>
      </c>
      <c r="N20" s="239">
        <v>1</v>
      </c>
    </row>
    <row r="21" spans="1:14" ht="15" customHeight="1" x14ac:dyDescent="0.2">
      <c r="A21" s="137" t="s">
        <v>268</v>
      </c>
      <c r="B21" s="237"/>
      <c r="C21" s="239"/>
      <c r="D21" s="239"/>
      <c r="E21" s="239"/>
      <c r="F21" s="239"/>
      <c r="G21" s="239"/>
      <c r="H21" s="239"/>
      <c r="I21" s="239"/>
      <c r="J21" s="239"/>
      <c r="K21" s="239"/>
      <c r="L21" s="239"/>
      <c r="M21" s="239"/>
      <c r="N21" s="239"/>
    </row>
    <row r="22" spans="1:14" s="270" customFormat="1" ht="15" customHeight="1" x14ac:dyDescent="0.2">
      <c r="A22" s="139" t="s">
        <v>269</v>
      </c>
      <c r="B22" s="237">
        <v>21</v>
      </c>
      <c r="C22" s="239">
        <v>3</v>
      </c>
      <c r="D22" s="239">
        <v>1</v>
      </c>
      <c r="E22" s="239">
        <v>2</v>
      </c>
      <c r="F22" s="239">
        <v>3</v>
      </c>
      <c r="G22" s="239">
        <v>3</v>
      </c>
      <c r="H22" s="239">
        <v>2</v>
      </c>
      <c r="I22" s="239">
        <v>3</v>
      </c>
      <c r="J22" s="239" t="s">
        <v>262</v>
      </c>
      <c r="K22" s="239">
        <v>3</v>
      </c>
      <c r="L22" s="239" t="s">
        <v>262</v>
      </c>
      <c r="M22" s="239" t="s">
        <v>262</v>
      </c>
      <c r="N22" s="239">
        <v>1</v>
      </c>
    </row>
    <row r="23" spans="1:14" s="270" customFormat="1" ht="15" customHeight="1" x14ac:dyDescent="0.2">
      <c r="A23" s="139" t="s">
        <v>553</v>
      </c>
      <c r="B23" s="237">
        <v>1</v>
      </c>
      <c r="C23" s="239" t="s">
        <v>262</v>
      </c>
      <c r="D23" s="239" t="s">
        <v>262</v>
      </c>
      <c r="E23" s="239" t="s">
        <v>262</v>
      </c>
      <c r="F23" s="239" t="s">
        <v>262</v>
      </c>
      <c r="G23" s="239" t="s">
        <v>262</v>
      </c>
      <c r="H23" s="239">
        <v>1</v>
      </c>
      <c r="I23" s="239" t="s">
        <v>262</v>
      </c>
      <c r="J23" s="239" t="s">
        <v>262</v>
      </c>
      <c r="K23" s="239" t="s">
        <v>262</v>
      </c>
      <c r="L23" s="239" t="s">
        <v>262</v>
      </c>
      <c r="M23" s="239" t="s">
        <v>262</v>
      </c>
      <c r="N23" s="239" t="s">
        <v>262</v>
      </c>
    </row>
    <row r="24" spans="1:14" s="270" customFormat="1" x14ac:dyDescent="0.2">
      <c r="A24" s="211" t="s">
        <v>593</v>
      </c>
      <c r="B24" s="240">
        <v>2</v>
      </c>
      <c r="C24" s="241" t="s">
        <v>262</v>
      </c>
      <c r="D24" s="241" t="s">
        <v>262</v>
      </c>
      <c r="E24" s="241" t="s">
        <v>262</v>
      </c>
      <c r="F24" s="241" t="s">
        <v>262</v>
      </c>
      <c r="G24" s="241" t="s">
        <v>262</v>
      </c>
      <c r="H24" s="241" t="s">
        <v>262</v>
      </c>
      <c r="I24" s="241" t="s">
        <v>262</v>
      </c>
      <c r="J24" s="241" t="s">
        <v>262</v>
      </c>
      <c r="K24" s="241" t="s">
        <v>262</v>
      </c>
      <c r="L24" s="241" t="s">
        <v>262</v>
      </c>
      <c r="M24" s="241" t="s">
        <v>262</v>
      </c>
      <c r="N24" s="241">
        <v>2</v>
      </c>
    </row>
    <row r="25" spans="1:14" ht="15" customHeight="1" x14ac:dyDescent="0.2"/>
    <row r="26" spans="1:14" ht="15" customHeight="1" x14ac:dyDescent="0.2">
      <c r="A26" s="68" t="s">
        <v>147</v>
      </c>
    </row>
    <row r="27" spans="1:14" ht="15" customHeight="1" x14ac:dyDescent="0.2"/>
    <row r="28" spans="1:14" ht="15" customHeight="1" x14ac:dyDescent="0.2"/>
  </sheetData>
  <mergeCells count="2">
    <mergeCell ref="A3:A4"/>
    <mergeCell ref="B3:N3"/>
  </mergeCells>
  <hyperlinks>
    <hyperlink ref="A26" location="Kazalo!A1" display="nazaj na kazalo" xr:uid="{00000000-0004-0000-2700-000000000000}"/>
  </hyperlinks>
  <pageMargins left="0.7" right="0.7" top="0.75" bottom="0.75" header="0.3" footer="0.3"/>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Y26"/>
  <sheetViews>
    <sheetView showGridLines="0" tabSelected="1" workbookViewId="0">
      <selection activeCell="F20" sqref="F20"/>
    </sheetView>
  </sheetViews>
  <sheetFormatPr defaultColWidth="9.140625" defaultRowHeight="12.75" x14ac:dyDescent="0.2"/>
  <cols>
    <col min="1" max="1" width="39.140625" style="270" customWidth="1"/>
    <col min="2" max="2" width="7.28515625" style="270" customWidth="1"/>
    <col min="3" max="14" width="5.42578125" style="270" customWidth="1"/>
    <col min="15" max="15" width="9.140625" style="270"/>
    <col min="16" max="17" width="5.28515625" style="270" customWidth="1"/>
    <col min="18" max="18" width="12.140625" style="270" bestFit="1" customWidth="1"/>
    <col min="19" max="19" width="9.140625" style="270"/>
    <col min="20" max="22" width="5.28515625" style="270" customWidth="1"/>
    <col min="23" max="23" width="9.140625" style="270"/>
    <col min="24" max="24" width="5.28515625" style="270" customWidth="1"/>
    <col min="25" max="25" width="10.7109375" style="270" customWidth="1"/>
    <col min="26" max="30" width="5.28515625" style="270" customWidth="1"/>
    <col min="31" max="16384" width="9.140625" style="270"/>
  </cols>
  <sheetData>
    <row r="1" spans="1:25" x14ac:dyDescent="0.2">
      <c r="A1" s="9" t="s">
        <v>588</v>
      </c>
    </row>
    <row r="3" spans="1:25" x14ac:dyDescent="0.2">
      <c r="A3" s="315" t="s">
        <v>263</v>
      </c>
      <c r="B3" s="317" t="s">
        <v>264</v>
      </c>
      <c r="C3" s="318"/>
      <c r="D3" s="318"/>
      <c r="E3" s="318"/>
      <c r="F3" s="318"/>
      <c r="G3" s="318"/>
      <c r="H3" s="318"/>
      <c r="I3" s="318"/>
      <c r="J3" s="318"/>
      <c r="K3" s="318"/>
      <c r="L3" s="318"/>
      <c r="M3" s="318"/>
      <c r="N3" s="318"/>
    </row>
    <row r="4" spans="1:25" x14ac:dyDescent="0.2">
      <c r="A4" s="316"/>
      <c r="B4" s="236"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25" x14ac:dyDescent="0.2">
      <c r="A5" s="134" t="s">
        <v>265</v>
      </c>
      <c r="B5" s="237">
        <f t="shared" ref="B5:N5" si="0">SUM(B7:B24)</f>
        <v>13880</v>
      </c>
      <c r="C5" s="238">
        <f t="shared" si="0"/>
        <v>1661</v>
      </c>
      <c r="D5" s="238">
        <f t="shared" si="0"/>
        <v>834</v>
      </c>
      <c r="E5" s="238">
        <f t="shared" si="0"/>
        <v>987</v>
      </c>
      <c r="F5" s="238">
        <f t="shared" si="0"/>
        <v>3609</v>
      </c>
      <c r="G5" s="238">
        <f t="shared" si="0"/>
        <v>1667</v>
      </c>
      <c r="H5" s="238">
        <f t="shared" si="0"/>
        <v>1151</v>
      </c>
      <c r="I5" s="238">
        <f t="shared" si="0"/>
        <v>503</v>
      </c>
      <c r="J5" s="238">
        <f t="shared" si="0"/>
        <v>938</v>
      </c>
      <c r="K5" s="238">
        <f t="shared" si="0"/>
        <v>531</v>
      </c>
      <c r="L5" s="238">
        <f t="shared" si="0"/>
        <v>602</v>
      </c>
      <c r="M5" s="238">
        <f t="shared" si="0"/>
        <v>480</v>
      </c>
      <c r="N5" s="238">
        <f t="shared" si="0"/>
        <v>917</v>
      </c>
    </row>
    <row r="6" spans="1:25" x14ac:dyDescent="0.2">
      <c r="A6" s="136"/>
      <c r="B6" s="237"/>
      <c r="C6" s="239"/>
      <c r="D6" s="239"/>
      <c r="E6" s="239"/>
      <c r="F6" s="239"/>
      <c r="G6" s="239"/>
      <c r="H6" s="239"/>
      <c r="I6" s="239"/>
      <c r="J6" s="239"/>
      <c r="K6" s="239"/>
      <c r="L6" s="239"/>
      <c r="M6" s="239"/>
      <c r="N6" s="239"/>
    </row>
    <row r="7" spans="1:25" x14ac:dyDescent="0.2">
      <c r="A7" s="137" t="s">
        <v>266</v>
      </c>
      <c r="B7" s="237"/>
      <c r="C7" s="239"/>
      <c r="D7" s="239"/>
      <c r="E7" s="239"/>
      <c r="F7" s="239"/>
      <c r="G7" s="239"/>
      <c r="H7" s="239"/>
      <c r="I7" s="239"/>
      <c r="J7" s="239"/>
      <c r="K7" s="239"/>
      <c r="L7" s="239"/>
      <c r="M7" s="239"/>
      <c r="N7" s="239"/>
    </row>
    <row r="8" spans="1:25" ht="22.5" x14ac:dyDescent="0.2">
      <c r="A8" s="139" t="s">
        <v>564</v>
      </c>
      <c r="B8" s="237">
        <v>2126</v>
      </c>
      <c r="C8" s="239">
        <v>298</v>
      </c>
      <c r="D8" s="239">
        <v>105</v>
      </c>
      <c r="E8" s="239">
        <v>177</v>
      </c>
      <c r="F8" s="239">
        <v>370</v>
      </c>
      <c r="G8" s="239">
        <v>355</v>
      </c>
      <c r="H8" s="239">
        <v>91</v>
      </c>
      <c r="I8" s="239">
        <v>133</v>
      </c>
      <c r="J8" s="239">
        <v>262</v>
      </c>
      <c r="K8" s="239">
        <v>76</v>
      </c>
      <c r="L8" s="239">
        <v>82</v>
      </c>
      <c r="M8" s="239">
        <v>55</v>
      </c>
      <c r="N8" s="239">
        <v>122</v>
      </c>
    </row>
    <row r="9" spans="1:25" x14ac:dyDescent="0.2">
      <c r="A9" s="139" t="s">
        <v>567</v>
      </c>
      <c r="B9" s="237">
        <v>553</v>
      </c>
      <c r="C9" s="239">
        <v>91</v>
      </c>
      <c r="D9" s="239">
        <v>31</v>
      </c>
      <c r="E9" s="239">
        <v>35</v>
      </c>
      <c r="F9" s="239">
        <v>199</v>
      </c>
      <c r="G9" s="239">
        <v>48</v>
      </c>
      <c r="H9" s="239">
        <v>22</v>
      </c>
      <c r="I9" s="239">
        <v>1</v>
      </c>
      <c r="J9" s="239">
        <v>43</v>
      </c>
      <c r="K9" s="239">
        <v>23</v>
      </c>
      <c r="L9" s="239">
        <v>19</v>
      </c>
      <c r="M9" s="239">
        <v>21</v>
      </c>
      <c r="N9" s="239">
        <v>20</v>
      </c>
    </row>
    <row r="10" spans="1:25" ht="22.5" x14ac:dyDescent="0.2">
      <c r="A10" s="139" t="s">
        <v>522</v>
      </c>
      <c r="B10" s="237">
        <v>3726</v>
      </c>
      <c r="C10" s="239">
        <v>327</v>
      </c>
      <c r="D10" s="239">
        <v>244</v>
      </c>
      <c r="E10" s="239">
        <v>226</v>
      </c>
      <c r="F10" s="239">
        <v>1529</v>
      </c>
      <c r="G10" s="239">
        <v>427</v>
      </c>
      <c r="H10" s="239">
        <v>292</v>
      </c>
      <c r="I10" s="239">
        <v>131</v>
      </c>
      <c r="J10" s="239">
        <v>202</v>
      </c>
      <c r="K10" s="239">
        <v>79</v>
      </c>
      <c r="L10" s="239">
        <v>85</v>
      </c>
      <c r="M10" s="239">
        <v>122</v>
      </c>
      <c r="N10" s="239">
        <v>62</v>
      </c>
    </row>
    <row r="11" spans="1:25" ht="22.5" x14ac:dyDescent="0.2">
      <c r="A11" s="139" t="s">
        <v>554</v>
      </c>
      <c r="B11" s="237">
        <v>127</v>
      </c>
      <c r="C11" s="239" t="s">
        <v>262</v>
      </c>
      <c r="D11" s="239" t="s">
        <v>262</v>
      </c>
      <c r="E11" s="239">
        <v>5</v>
      </c>
      <c r="F11" s="239">
        <v>1</v>
      </c>
      <c r="G11" s="239">
        <v>10</v>
      </c>
      <c r="H11" s="239" t="s">
        <v>262</v>
      </c>
      <c r="I11" s="239" t="s">
        <v>262</v>
      </c>
      <c r="J11" s="239" t="s">
        <v>262</v>
      </c>
      <c r="K11" s="239">
        <v>34</v>
      </c>
      <c r="L11" s="239">
        <v>30</v>
      </c>
      <c r="M11" s="239" t="s">
        <v>262</v>
      </c>
      <c r="N11" s="239">
        <v>47</v>
      </c>
    </row>
    <row r="12" spans="1:25" x14ac:dyDescent="0.2">
      <c r="A12" s="139" t="s">
        <v>552</v>
      </c>
      <c r="B12" s="237">
        <v>418</v>
      </c>
      <c r="C12" s="239">
        <v>25</v>
      </c>
      <c r="D12" s="239">
        <v>72</v>
      </c>
      <c r="E12" s="239">
        <v>64</v>
      </c>
      <c r="F12" s="239">
        <v>49</v>
      </c>
      <c r="G12" s="239">
        <v>38</v>
      </c>
      <c r="H12" s="239">
        <v>36</v>
      </c>
      <c r="I12" s="239">
        <v>32</v>
      </c>
      <c r="J12" s="239" t="s">
        <v>262</v>
      </c>
      <c r="K12" s="239">
        <v>2</v>
      </c>
      <c r="L12" s="239" t="s">
        <v>262</v>
      </c>
      <c r="M12" s="239">
        <v>25</v>
      </c>
      <c r="N12" s="239">
        <v>75</v>
      </c>
    </row>
    <row r="13" spans="1:25" x14ac:dyDescent="0.2">
      <c r="A13" s="139" t="s">
        <v>565</v>
      </c>
      <c r="B13" s="237">
        <v>784</v>
      </c>
      <c r="C13" s="239">
        <v>143</v>
      </c>
      <c r="D13" s="239">
        <v>44</v>
      </c>
      <c r="E13" s="239">
        <v>18</v>
      </c>
      <c r="F13" s="239">
        <v>92</v>
      </c>
      <c r="G13" s="239">
        <v>93</v>
      </c>
      <c r="H13" s="239">
        <v>96</v>
      </c>
      <c r="I13" s="239">
        <v>25</v>
      </c>
      <c r="J13" s="239">
        <v>40</v>
      </c>
      <c r="K13" s="239">
        <v>68</v>
      </c>
      <c r="L13" s="239">
        <v>52</v>
      </c>
      <c r="M13" s="239">
        <v>47</v>
      </c>
      <c r="N13" s="239">
        <v>66</v>
      </c>
    </row>
    <row r="14" spans="1:25" x14ac:dyDescent="0.2">
      <c r="A14" s="139" t="s">
        <v>566</v>
      </c>
      <c r="B14" s="237">
        <v>72</v>
      </c>
      <c r="C14" s="239">
        <v>28</v>
      </c>
      <c r="D14" s="239">
        <v>3</v>
      </c>
      <c r="E14" s="239">
        <v>1</v>
      </c>
      <c r="F14" s="239">
        <v>5</v>
      </c>
      <c r="G14" s="239">
        <v>7</v>
      </c>
      <c r="H14" s="239">
        <v>6</v>
      </c>
      <c r="I14" s="239">
        <v>5</v>
      </c>
      <c r="J14" s="239">
        <v>3</v>
      </c>
      <c r="K14" s="239">
        <v>2</v>
      </c>
      <c r="L14" s="239">
        <v>7</v>
      </c>
      <c r="M14" s="239" t="s">
        <v>262</v>
      </c>
      <c r="N14" s="239">
        <v>5</v>
      </c>
    </row>
    <row r="15" spans="1:25" ht="22.5" x14ac:dyDescent="0.2">
      <c r="A15" s="139" t="s">
        <v>537</v>
      </c>
      <c r="B15" s="237">
        <v>13</v>
      </c>
      <c r="C15" s="239" t="s">
        <v>262</v>
      </c>
      <c r="D15" s="239" t="s">
        <v>262</v>
      </c>
      <c r="E15" s="239">
        <v>1</v>
      </c>
      <c r="F15" s="239">
        <v>8</v>
      </c>
      <c r="G15" s="239">
        <v>3</v>
      </c>
      <c r="H15" s="239" t="s">
        <v>262</v>
      </c>
      <c r="I15" s="239">
        <v>1</v>
      </c>
      <c r="J15" s="239" t="s">
        <v>262</v>
      </c>
      <c r="K15" s="239" t="s">
        <v>262</v>
      </c>
      <c r="L15" s="239" t="s">
        <v>262</v>
      </c>
      <c r="M15" s="239" t="s">
        <v>262</v>
      </c>
      <c r="N15" s="239" t="s">
        <v>262</v>
      </c>
    </row>
    <row r="16" spans="1:25" x14ac:dyDescent="0.2">
      <c r="A16" s="139" t="s">
        <v>555</v>
      </c>
      <c r="B16" s="237">
        <v>551</v>
      </c>
      <c r="C16" s="239">
        <v>64</v>
      </c>
      <c r="D16" s="239">
        <v>13</v>
      </c>
      <c r="E16" s="239">
        <v>40</v>
      </c>
      <c r="F16" s="239">
        <v>71</v>
      </c>
      <c r="G16" s="239">
        <v>63</v>
      </c>
      <c r="H16" s="239">
        <v>74</v>
      </c>
      <c r="I16" s="239">
        <v>10</v>
      </c>
      <c r="J16" s="239">
        <v>47</v>
      </c>
      <c r="K16" s="239">
        <v>49</v>
      </c>
      <c r="L16" s="239">
        <v>34</v>
      </c>
      <c r="M16" s="239">
        <v>21</v>
      </c>
      <c r="N16" s="239">
        <v>65</v>
      </c>
      <c r="Y16" s="188"/>
    </row>
    <row r="17" spans="1:15" x14ac:dyDescent="0.2">
      <c r="A17" s="139" t="s">
        <v>472</v>
      </c>
      <c r="B17" s="237">
        <v>369</v>
      </c>
      <c r="C17" s="239">
        <v>13</v>
      </c>
      <c r="D17" s="239">
        <v>9</v>
      </c>
      <c r="E17" s="239">
        <v>10</v>
      </c>
      <c r="F17" s="239">
        <v>117</v>
      </c>
      <c r="G17" s="239">
        <v>30</v>
      </c>
      <c r="H17" s="239">
        <v>31</v>
      </c>
      <c r="I17" s="239">
        <v>3</v>
      </c>
      <c r="J17" s="239">
        <v>66</v>
      </c>
      <c r="K17" s="239">
        <v>5</v>
      </c>
      <c r="L17" s="239">
        <v>75</v>
      </c>
      <c r="M17" s="239">
        <v>3</v>
      </c>
      <c r="N17" s="239">
        <v>7</v>
      </c>
      <c r="O17" s="188"/>
    </row>
    <row r="18" spans="1:15" x14ac:dyDescent="0.2">
      <c r="A18" s="137" t="s">
        <v>267</v>
      </c>
      <c r="B18" s="237"/>
      <c r="C18" s="239"/>
      <c r="D18" s="239"/>
      <c r="E18" s="239"/>
      <c r="F18" s="239"/>
      <c r="G18" s="239"/>
      <c r="H18" s="239"/>
      <c r="I18" s="239"/>
      <c r="J18" s="239"/>
      <c r="K18" s="239"/>
      <c r="L18" s="239"/>
      <c r="M18" s="239"/>
      <c r="N18" s="239"/>
    </row>
    <row r="19" spans="1:15" x14ac:dyDescent="0.2">
      <c r="A19" s="139" t="s">
        <v>568</v>
      </c>
      <c r="B19" s="237">
        <v>1625</v>
      </c>
      <c r="C19" s="239">
        <v>156</v>
      </c>
      <c r="D19" s="239">
        <v>85</v>
      </c>
      <c r="E19" s="239">
        <v>165</v>
      </c>
      <c r="F19" s="239">
        <v>484</v>
      </c>
      <c r="G19" s="239">
        <v>192</v>
      </c>
      <c r="H19" s="239">
        <v>96</v>
      </c>
      <c r="I19" s="239">
        <v>47</v>
      </c>
      <c r="J19" s="239">
        <v>78</v>
      </c>
      <c r="K19" s="239">
        <v>52</v>
      </c>
      <c r="L19" s="239">
        <v>66</v>
      </c>
      <c r="M19" s="239">
        <v>63</v>
      </c>
      <c r="N19" s="239">
        <v>141</v>
      </c>
    </row>
    <row r="20" spans="1:15" x14ac:dyDescent="0.2">
      <c r="A20" s="139" t="s">
        <v>545</v>
      </c>
      <c r="B20" s="237">
        <v>1108</v>
      </c>
      <c r="C20" s="239">
        <v>160</v>
      </c>
      <c r="D20" s="239">
        <v>48</v>
      </c>
      <c r="E20" s="239">
        <v>122</v>
      </c>
      <c r="F20" s="239">
        <v>294</v>
      </c>
      <c r="G20" s="239">
        <v>105</v>
      </c>
      <c r="H20" s="239">
        <v>62</v>
      </c>
      <c r="I20" s="239">
        <v>51</v>
      </c>
      <c r="J20" s="239">
        <v>60</v>
      </c>
      <c r="K20" s="239">
        <v>28</v>
      </c>
      <c r="L20" s="239">
        <v>46</v>
      </c>
      <c r="M20" s="239">
        <v>33</v>
      </c>
      <c r="N20" s="239">
        <v>99</v>
      </c>
    </row>
    <row r="21" spans="1:15" x14ac:dyDescent="0.2">
      <c r="A21" s="137" t="s">
        <v>268</v>
      </c>
      <c r="B21" s="237"/>
      <c r="C21" s="239"/>
      <c r="D21" s="239"/>
      <c r="E21" s="239"/>
      <c r="F21" s="239"/>
      <c r="G21" s="239"/>
      <c r="H21" s="239"/>
      <c r="I21" s="239"/>
      <c r="J21" s="239"/>
      <c r="K21" s="239"/>
      <c r="L21" s="239"/>
      <c r="M21" s="239"/>
      <c r="N21" s="239"/>
    </row>
    <row r="22" spans="1:15" x14ac:dyDescent="0.2">
      <c r="A22" s="139" t="s">
        <v>269</v>
      </c>
      <c r="B22" s="237">
        <v>2235</v>
      </c>
      <c r="C22" s="239">
        <v>344</v>
      </c>
      <c r="D22" s="239">
        <v>180</v>
      </c>
      <c r="E22" s="239">
        <v>123</v>
      </c>
      <c r="F22" s="239">
        <v>382</v>
      </c>
      <c r="G22" s="239">
        <v>294</v>
      </c>
      <c r="H22" s="239">
        <v>305</v>
      </c>
      <c r="I22" s="239">
        <v>64</v>
      </c>
      <c r="J22" s="239">
        <v>137</v>
      </c>
      <c r="K22" s="239">
        <v>101</v>
      </c>
      <c r="L22" s="239">
        <v>106</v>
      </c>
      <c r="M22" s="239">
        <v>84</v>
      </c>
      <c r="N22" s="239">
        <v>115</v>
      </c>
    </row>
    <row r="23" spans="1:15" ht="22.5" x14ac:dyDescent="0.2">
      <c r="A23" s="139" t="s">
        <v>553</v>
      </c>
      <c r="B23" s="237">
        <v>171</v>
      </c>
      <c r="C23" s="239">
        <v>12</v>
      </c>
      <c r="D23" s="239" t="s">
        <v>262</v>
      </c>
      <c r="E23" s="239" t="s">
        <v>262</v>
      </c>
      <c r="F23" s="239">
        <v>8</v>
      </c>
      <c r="G23" s="239">
        <v>2</v>
      </c>
      <c r="H23" s="239">
        <v>40</v>
      </c>
      <c r="I23" s="239" t="s">
        <v>262</v>
      </c>
      <c r="J23" s="239" t="s">
        <v>262</v>
      </c>
      <c r="K23" s="239">
        <v>12</v>
      </c>
      <c r="L23" s="239" t="s">
        <v>262</v>
      </c>
      <c r="M23" s="239">
        <v>6</v>
      </c>
      <c r="N23" s="239">
        <v>91</v>
      </c>
    </row>
    <row r="24" spans="1:15" x14ac:dyDescent="0.2">
      <c r="A24" s="211" t="s">
        <v>593</v>
      </c>
      <c r="B24" s="240">
        <v>2</v>
      </c>
      <c r="C24" s="241" t="s">
        <v>262</v>
      </c>
      <c r="D24" s="241" t="s">
        <v>262</v>
      </c>
      <c r="E24" s="241" t="s">
        <v>262</v>
      </c>
      <c r="F24" s="241" t="s">
        <v>262</v>
      </c>
      <c r="G24" s="241" t="s">
        <v>262</v>
      </c>
      <c r="H24" s="241" t="s">
        <v>262</v>
      </c>
      <c r="I24" s="241" t="s">
        <v>262</v>
      </c>
      <c r="J24" s="241" t="s">
        <v>262</v>
      </c>
      <c r="K24" s="241" t="s">
        <v>262</v>
      </c>
      <c r="L24" s="241" t="s">
        <v>262</v>
      </c>
      <c r="M24" s="241" t="s">
        <v>262</v>
      </c>
      <c r="N24" s="241">
        <v>2</v>
      </c>
    </row>
    <row r="26" spans="1:15" x14ac:dyDescent="0.2">
      <c r="A26" s="68" t="s">
        <v>147</v>
      </c>
      <c r="H26" s="188"/>
    </row>
  </sheetData>
  <mergeCells count="2">
    <mergeCell ref="A3:A4"/>
    <mergeCell ref="B3:N3"/>
  </mergeCells>
  <hyperlinks>
    <hyperlink ref="A26" location="Kazalo!A1" display="nazaj na kazalo" xr:uid="{00000000-0004-0000-2900-000000000000}"/>
  </hyperlinks>
  <pageMargins left="0.7" right="0.7" top="0.75" bottom="0.75" header="0.3" footer="0.3"/>
  <pageSetup paperSize="9" scale="8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AD29"/>
  <sheetViews>
    <sheetView showGridLines="0" tabSelected="1" zoomScaleNormal="100" workbookViewId="0">
      <selection activeCell="F20" sqref="F20"/>
    </sheetView>
  </sheetViews>
  <sheetFormatPr defaultColWidth="9.140625" defaultRowHeight="12.75" x14ac:dyDescent="0.2"/>
  <cols>
    <col min="1" max="1" width="39.140625" style="220" customWidth="1"/>
    <col min="2" max="2" width="7.5703125" style="220" customWidth="1"/>
    <col min="3" max="14" width="5.7109375" style="220" customWidth="1"/>
    <col min="15" max="15" width="6.5703125" style="220" customWidth="1"/>
    <col min="16" max="16" width="11" style="220" customWidth="1"/>
    <col min="17" max="19" width="7" style="220" customWidth="1"/>
    <col min="20" max="20" width="9.140625" style="220"/>
    <col min="21" max="31" width="7" style="220" customWidth="1"/>
    <col min="32" max="16384" width="9.140625" style="220"/>
  </cols>
  <sheetData>
    <row r="1" spans="1:14" x14ac:dyDescent="0.2">
      <c r="A1" s="9" t="s">
        <v>589</v>
      </c>
    </row>
    <row r="3" spans="1:14" ht="15" customHeight="1" x14ac:dyDescent="0.2">
      <c r="A3" s="315" t="s">
        <v>263</v>
      </c>
      <c r="B3" s="317" t="s">
        <v>264</v>
      </c>
      <c r="C3" s="318"/>
      <c r="D3" s="318"/>
      <c r="E3" s="318"/>
      <c r="F3" s="318"/>
      <c r="G3" s="318"/>
      <c r="H3" s="318"/>
      <c r="I3" s="318"/>
      <c r="J3" s="318"/>
      <c r="K3" s="318"/>
      <c r="L3" s="318"/>
      <c r="M3" s="318"/>
      <c r="N3" s="318"/>
    </row>
    <row r="4" spans="1:14" ht="15" customHeight="1" x14ac:dyDescent="0.2">
      <c r="A4" s="316"/>
      <c r="B4" s="236"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14" ht="13.5" customHeight="1" x14ac:dyDescent="0.2">
      <c r="A5" s="134" t="s">
        <v>265</v>
      </c>
      <c r="B5" s="256">
        <f t="shared" ref="B5:N5" si="0">SUM(B7:B24)</f>
        <v>7121</v>
      </c>
      <c r="C5" s="238">
        <f t="shared" si="0"/>
        <v>877</v>
      </c>
      <c r="D5" s="238">
        <f t="shared" si="0"/>
        <v>409</v>
      </c>
      <c r="E5" s="238">
        <f t="shared" si="0"/>
        <v>538</v>
      </c>
      <c r="F5" s="238">
        <f t="shared" si="0"/>
        <v>1742</v>
      </c>
      <c r="G5" s="238">
        <f t="shared" si="0"/>
        <v>814</v>
      </c>
      <c r="H5" s="238">
        <f t="shared" si="0"/>
        <v>595</v>
      </c>
      <c r="I5" s="238">
        <f t="shared" si="0"/>
        <v>226</v>
      </c>
      <c r="J5" s="238">
        <f t="shared" si="0"/>
        <v>420</v>
      </c>
      <c r="K5" s="238">
        <f t="shared" si="0"/>
        <v>297</v>
      </c>
      <c r="L5" s="238">
        <f t="shared" si="0"/>
        <v>331</v>
      </c>
      <c r="M5" s="238">
        <f t="shared" si="0"/>
        <v>236</v>
      </c>
      <c r="N5" s="238">
        <f t="shared" si="0"/>
        <v>636</v>
      </c>
    </row>
    <row r="6" spans="1:14" ht="13.5" customHeight="1" x14ac:dyDescent="0.2">
      <c r="A6" s="136"/>
      <c r="B6" s="256"/>
      <c r="C6" s="239"/>
      <c r="D6" s="239"/>
      <c r="E6" s="239"/>
      <c r="F6" s="239"/>
      <c r="G6" s="239"/>
      <c r="H6" s="239"/>
      <c r="I6" s="239"/>
      <c r="J6" s="239"/>
      <c r="K6" s="239"/>
      <c r="L6" s="239"/>
      <c r="M6" s="239"/>
      <c r="N6" s="239"/>
    </row>
    <row r="7" spans="1:14" ht="13.5" customHeight="1" x14ac:dyDescent="0.2">
      <c r="A7" s="137" t="s">
        <v>266</v>
      </c>
      <c r="B7" s="256"/>
      <c r="C7" s="239"/>
      <c r="D7" s="239"/>
      <c r="E7" s="239"/>
      <c r="F7" s="239"/>
      <c r="G7" s="239"/>
      <c r="H7" s="239"/>
      <c r="I7" s="239"/>
      <c r="J7" s="239"/>
      <c r="K7" s="239"/>
      <c r="L7" s="239"/>
      <c r="M7" s="239"/>
      <c r="N7" s="239"/>
    </row>
    <row r="8" spans="1:14" ht="22.5" x14ac:dyDescent="0.2">
      <c r="A8" s="138" t="s">
        <v>564</v>
      </c>
      <c r="B8" s="256">
        <v>783</v>
      </c>
      <c r="C8" s="239">
        <v>124</v>
      </c>
      <c r="D8" s="239">
        <v>39</v>
      </c>
      <c r="E8" s="239">
        <v>39</v>
      </c>
      <c r="F8" s="239">
        <v>160</v>
      </c>
      <c r="G8" s="239">
        <v>145</v>
      </c>
      <c r="H8" s="239">
        <v>51</v>
      </c>
      <c r="I8" s="239">
        <v>10</v>
      </c>
      <c r="J8" s="239">
        <v>63</v>
      </c>
      <c r="K8" s="239">
        <v>45</v>
      </c>
      <c r="L8" s="239">
        <v>23</v>
      </c>
      <c r="M8" s="239">
        <v>24</v>
      </c>
      <c r="N8" s="239">
        <v>60</v>
      </c>
    </row>
    <row r="9" spans="1:14" s="270" customFormat="1" x14ac:dyDescent="0.2">
      <c r="A9" s="138" t="s">
        <v>567</v>
      </c>
      <c r="B9" s="256">
        <v>79</v>
      </c>
      <c r="C9" s="239">
        <v>13</v>
      </c>
      <c r="D9" s="239">
        <v>4</v>
      </c>
      <c r="E9" s="239">
        <v>10</v>
      </c>
      <c r="F9" s="239">
        <v>21</v>
      </c>
      <c r="G9" s="239">
        <v>4</v>
      </c>
      <c r="H9" s="239" t="s">
        <v>262</v>
      </c>
      <c r="I9" s="239" t="s">
        <v>262</v>
      </c>
      <c r="J9" s="239">
        <v>9</v>
      </c>
      <c r="K9" s="239">
        <v>12</v>
      </c>
      <c r="L9" s="239" t="s">
        <v>262</v>
      </c>
      <c r="M9" s="239">
        <v>1</v>
      </c>
      <c r="N9" s="239">
        <v>5</v>
      </c>
    </row>
    <row r="10" spans="1:14" s="270" customFormat="1" ht="22.5" x14ac:dyDescent="0.2">
      <c r="A10" s="138" t="s">
        <v>522</v>
      </c>
      <c r="B10" s="256">
        <v>492</v>
      </c>
      <c r="C10" s="239">
        <v>32</v>
      </c>
      <c r="D10" s="239">
        <v>41</v>
      </c>
      <c r="E10" s="239">
        <v>31</v>
      </c>
      <c r="F10" s="239">
        <v>246</v>
      </c>
      <c r="G10" s="239">
        <v>49</v>
      </c>
      <c r="H10" s="239">
        <v>31</v>
      </c>
      <c r="I10" s="239">
        <v>16</v>
      </c>
      <c r="J10" s="239">
        <v>3</v>
      </c>
      <c r="K10" s="239">
        <v>21</v>
      </c>
      <c r="L10" s="239">
        <v>6</v>
      </c>
      <c r="M10" s="239">
        <v>7</v>
      </c>
      <c r="N10" s="239">
        <v>9</v>
      </c>
    </row>
    <row r="11" spans="1:14" s="270" customFormat="1" ht="22.5" x14ac:dyDescent="0.2">
      <c r="A11" s="138" t="s">
        <v>554</v>
      </c>
      <c r="B11" s="256">
        <v>34</v>
      </c>
      <c r="C11" s="239" t="s">
        <v>262</v>
      </c>
      <c r="D11" s="239" t="s">
        <v>262</v>
      </c>
      <c r="E11" s="239" t="s">
        <v>262</v>
      </c>
      <c r="F11" s="239" t="s">
        <v>262</v>
      </c>
      <c r="G11" s="239" t="s">
        <v>262</v>
      </c>
      <c r="H11" s="239" t="s">
        <v>262</v>
      </c>
      <c r="I11" s="239" t="s">
        <v>262</v>
      </c>
      <c r="J11" s="239" t="s">
        <v>262</v>
      </c>
      <c r="K11" s="239" t="s">
        <v>262</v>
      </c>
      <c r="L11" s="239">
        <v>19</v>
      </c>
      <c r="M11" s="239" t="s">
        <v>262</v>
      </c>
      <c r="N11" s="239">
        <v>15</v>
      </c>
    </row>
    <row r="12" spans="1:14" s="270" customFormat="1" x14ac:dyDescent="0.2">
      <c r="A12" s="138" t="s">
        <v>552</v>
      </c>
      <c r="B12" s="256">
        <v>229</v>
      </c>
      <c r="C12" s="239">
        <v>8</v>
      </c>
      <c r="D12" s="239">
        <v>41</v>
      </c>
      <c r="E12" s="239">
        <v>34</v>
      </c>
      <c r="F12" s="239">
        <v>20</v>
      </c>
      <c r="G12" s="239">
        <v>24</v>
      </c>
      <c r="H12" s="239">
        <v>22</v>
      </c>
      <c r="I12" s="239">
        <v>24</v>
      </c>
      <c r="J12" s="239" t="s">
        <v>262</v>
      </c>
      <c r="K12" s="239" t="s">
        <v>262</v>
      </c>
      <c r="L12" s="239" t="s">
        <v>262</v>
      </c>
      <c r="M12" s="239">
        <v>17</v>
      </c>
      <c r="N12" s="239">
        <v>39</v>
      </c>
    </row>
    <row r="13" spans="1:14" s="270" customFormat="1" x14ac:dyDescent="0.2">
      <c r="A13" s="138" t="s">
        <v>565</v>
      </c>
      <c r="B13" s="256">
        <v>337</v>
      </c>
      <c r="C13" s="239">
        <v>63</v>
      </c>
      <c r="D13" s="239">
        <v>19</v>
      </c>
      <c r="E13" s="239">
        <v>6</v>
      </c>
      <c r="F13" s="239">
        <v>40</v>
      </c>
      <c r="G13" s="239">
        <v>39</v>
      </c>
      <c r="H13" s="239">
        <v>46</v>
      </c>
      <c r="I13" s="239">
        <v>9</v>
      </c>
      <c r="J13" s="239">
        <v>14</v>
      </c>
      <c r="K13" s="239">
        <v>31</v>
      </c>
      <c r="L13" s="239">
        <v>17</v>
      </c>
      <c r="M13" s="239">
        <v>16</v>
      </c>
      <c r="N13" s="239">
        <v>37</v>
      </c>
    </row>
    <row r="14" spans="1:14" s="270" customFormat="1" x14ac:dyDescent="0.2">
      <c r="A14" s="138" t="s">
        <v>566</v>
      </c>
      <c r="B14" s="256">
        <v>24</v>
      </c>
      <c r="C14" s="239">
        <v>11</v>
      </c>
      <c r="D14" s="239">
        <v>1</v>
      </c>
      <c r="E14" s="239">
        <v>1</v>
      </c>
      <c r="F14" s="239" t="s">
        <v>262</v>
      </c>
      <c r="G14" s="239">
        <v>3</v>
      </c>
      <c r="H14" s="239">
        <v>1</v>
      </c>
      <c r="I14" s="239">
        <v>2</v>
      </c>
      <c r="J14" s="239">
        <v>1</v>
      </c>
      <c r="K14" s="239">
        <v>1</v>
      </c>
      <c r="L14" s="239">
        <v>1</v>
      </c>
      <c r="M14" s="239" t="s">
        <v>262</v>
      </c>
      <c r="N14" s="239">
        <v>2</v>
      </c>
    </row>
    <row r="15" spans="1:14" s="270" customFormat="1" ht="22.5" x14ac:dyDescent="0.2">
      <c r="A15" s="138" t="s">
        <v>537</v>
      </c>
      <c r="B15" s="256">
        <v>7</v>
      </c>
      <c r="C15" s="239" t="s">
        <v>262</v>
      </c>
      <c r="D15" s="239" t="s">
        <v>262</v>
      </c>
      <c r="E15" s="239" t="s">
        <v>262</v>
      </c>
      <c r="F15" s="239">
        <v>5</v>
      </c>
      <c r="G15" s="239">
        <v>2</v>
      </c>
      <c r="H15" s="239" t="s">
        <v>262</v>
      </c>
      <c r="I15" s="239" t="s">
        <v>262</v>
      </c>
      <c r="J15" s="239" t="s">
        <v>262</v>
      </c>
      <c r="K15" s="239" t="s">
        <v>262</v>
      </c>
      <c r="L15" s="239" t="s">
        <v>262</v>
      </c>
      <c r="M15" s="239" t="s">
        <v>262</v>
      </c>
      <c r="N15" s="239" t="s">
        <v>262</v>
      </c>
    </row>
    <row r="16" spans="1:14" s="270" customFormat="1" x14ac:dyDescent="0.2">
      <c r="A16" s="138" t="s">
        <v>555</v>
      </c>
      <c r="B16" s="256">
        <v>61</v>
      </c>
      <c r="C16" s="239">
        <v>5</v>
      </c>
      <c r="D16" s="239">
        <v>1</v>
      </c>
      <c r="E16" s="239">
        <v>5</v>
      </c>
      <c r="F16" s="239">
        <v>13</v>
      </c>
      <c r="G16" s="239">
        <v>10</v>
      </c>
      <c r="H16" s="239">
        <v>5</v>
      </c>
      <c r="I16" s="239">
        <v>2</v>
      </c>
      <c r="J16" s="239">
        <v>6</v>
      </c>
      <c r="K16" s="239">
        <v>5</v>
      </c>
      <c r="L16" s="239">
        <v>1</v>
      </c>
      <c r="M16" s="239">
        <v>3</v>
      </c>
      <c r="N16" s="239">
        <v>5</v>
      </c>
    </row>
    <row r="17" spans="1:30" s="255" customFormat="1" x14ac:dyDescent="0.2">
      <c r="A17" s="138" t="s">
        <v>472</v>
      </c>
      <c r="B17" s="256">
        <v>315</v>
      </c>
      <c r="C17" s="239">
        <v>11</v>
      </c>
      <c r="D17" s="239">
        <v>7</v>
      </c>
      <c r="E17" s="239">
        <v>9</v>
      </c>
      <c r="F17" s="239">
        <v>100</v>
      </c>
      <c r="G17" s="239">
        <v>21</v>
      </c>
      <c r="H17" s="239">
        <v>23</v>
      </c>
      <c r="I17" s="239">
        <v>3</v>
      </c>
      <c r="J17" s="239">
        <v>57</v>
      </c>
      <c r="K17" s="239">
        <v>4</v>
      </c>
      <c r="L17" s="239">
        <v>71</v>
      </c>
      <c r="M17" s="239">
        <v>3</v>
      </c>
      <c r="N17" s="239">
        <v>6</v>
      </c>
      <c r="P17" s="270"/>
      <c r="Q17" s="270"/>
      <c r="R17" s="270"/>
      <c r="S17" s="270"/>
      <c r="T17" s="270"/>
      <c r="U17" s="270"/>
      <c r="V17" s="270"/>
      <c r="W17" s="270"/>
      <c r="X17" s="270"/>
      <c r="Y17" s="270"/>
      <c r="Z17" s="270"/>
      <c r="AA17" s="270"/>
      <c r="AC17" s="270"/>
      <c r="AD17" s="270"/>
    </row>
    <row r="18" spans="1:30" x14ac:dyDescent="0.2">
      <c r="A18" s="137" t="s">
        <v>267</v>
      </c>
      <c r="B18" s="237"/>
      <c r="C18" s="239"/>
      <c r="D18" s="239"/>
      <c r="E18" s="239"/>
      <c r="F18" s="239"/>
      <c r="G18" s="239"/>
      <c r="H18" s="239"/>
      <c r="I18" s="239"/>
      <c r="J18" s="239"/>
      <c r="K18" s="239"/>
      <c r="L18" s="239"/>
      <c r="M18" s="239"/>
      <c r="N18" s="239"/>
      <c r="P18" s="270"/>
      <c r="Q18" s="270"/>
      <c r="R18" s="270"/>
      <c r="S18" s="270"/>
      <c r="T18" s="270"/>
      <c r="U18" s="270"/>
      <c r="V18" s="270"/>
      <c r="W18" s="270"/>
      <c r="X18" s="270"/>
      <c r="Y18" s="270"/>
      <c r="Z18" s="270"/>
      <c r="AA18" s="270"/>
      <c r="AC18" s="270"/>
      <c r="AD18" s="270"/>
    </row>
    <row r="19" spans="1:30" x14ac:dyDescent="0.2">
      <c r="A19" s="139" t="s">
        <v>568</v>
      </c>
      <c r="B19" s="237">
        <v>1564</v>
      </c>
      <c r="C19" s="239">
        <v>153</v>
      </c>
      <c r="D19" s="239">
        <v>78</v>
      </c>
      <c r="E19" s="239">
        <v>158</v>
      </c>
      <c r="F19" s="239">
        <v>464</v>
      </c>
      <c r="G19" s="239">
        <v>188</v>
      </c>
      <c r="H19" s="239">
        <v>93</v>
      </c>
      <c r="I19" s="239">
        <v>46</v>
      </c>
      <c r="J19" s="239">
        <v>76</v>
      </c>
      <c r="K19" s="239">
        <v>49</v>
      </c>
      <c r="L19" s="239">
        <v>63</v>
      </c>
      <c r="M19" s="239">
        <v>59</v>
      </c>
      <c r="N19" s="239">
        <v>137</v>
      </c>
    </row>
    <row r="20" spans="1:30" s="270" customFormat="1" x14ac:dyDescent="0.2">
      <c r="A20" s="139" t="s">
        <v>545</v>
      </c>
      <c r="B20" s="237">
        <v>1544</v>
      </c>
      <c r="C20" s="239">
        <v>228</v>
      </c>
      <c r="D20" s="239">
        <v>64</v>
      </c>
      <c r="E20" s="239">
        <v>163</v>
      </c>
      <c r="F20" s="239">
        <v>398</v>
      </c>
      <c r="G20" s="239">
        <v>150</v>
      </c>
      <c r="H20" s="239">
        <v>85</v>
      </c>
      <c r="I20" s="239">
        <v>68</v>
      </c>
      <c r="J20" s="239">
        <v>94</v>
      </c>
      <c r="K20" s="239">
        <v>45</v>
      </c>
      <c r="L20" s="239">
        <v>66</v>
      </c>
      <c r="M20" s="239">
        <v>49</v>
      </c>
      <c r="N20" s="239">
        <v>134</v>
      </c>
      <c r="P20" s="220"/>
      <c r="Q20" s="220"/>
      <c r="R20" s="220"/>
      <c r="S20" s="220"/>
      <c r="T20" s="220"/>
      <c r="U20" s="220"/>
      <c r="V20" s="220"/>
      <c r="W20" s="220"/>
      <c r="X20" s="220"/>
      <c r="Y20" s="220"/>
      <c r="Z20" s="220"/>
      <c r="AA20" s="220"/>
      <c r="AC20" s="220"/>
      <c r="AD20" s="220"/>
    </row>
    <row r="21" spans="1:30" ht="13.5" customHeight="1" x14ac:dyDescent="0.2">
      <c r="A21" s="137" t="s">
        <v>268</v>
      </c>
      <c r="B21" s="237"/>
      <c r="C21" s="239"/>
      <c r="D21" s="239"/>
      <c r="E21" s="239"/>
      <c r="F21" s="239"/>
      <c r="G21" s="239"/>
      <c r="H21" s="239"/>
      <c r="I21" s="239"/>
      <c r="J21" s="239"/>
      <c r="K21" s="239"/>
      <c r="L21" s="239"/>
      <c r="M21" s="239"/>
      <c r="N21" s="239"/>
    </row>
    <row r="22" spans="1:30" s="270" customFormat="1" ht="13.5" customHeight="1" x14ac:dyDescent="0.2">
      <c r="A22" s="139" t="s">
        <v>269</v>
      </c>
      <c r="B22" s="237">
        <v>1500</v>
      </c>
      <c r="C22" s="239">
        <v>221</v>
      </c>
      <c r="D22" s="239">
        <v>114</v>
      </c>
      <c r="E22" s="239">
        <v>82</v>
      </c>
      <c r="F22" s="239">
        <v>265</v>
      </c>
      <c r="G22" s="239">
        <v>177</v>
      </c>
      <c r="H22" s="239">
        <v>210</v>
      </c>
      <c r="I22" s="239">
        <v>46</v>
      </c>
      <c r="J22" s="239">
        <v>97</v>
      </c>
      <c r="K22" s="239">
        <v>72</v>
      </c>
      <c r="L22" s="239">
        <v>64</v>
      </c>
      <c r="M22" s="239">
        <v>51</v>
      </c>
      <c r="N22" s="239">
        <v>101</v>
      </c>
    </row>
    <row r="23" spans="1:30" s="270" customFormat="1" ht="22.5" x14ac:dyDescent="0.2">
      <c r="A23" s="139" t="s">
        <v>553</v>
      </c>
      <c r="B23" s="237">
        <v>150</v>
      </c>
      <c r="C23" s="239">
        <v>8</v>
      </c>
      <c r="D23" s="239" t="s">
        <v>262</v>
      </c>
      <c r="E23" s="239" t="s">
        <v>262</v>
      </c>
      <c r="F23" s="239">
        <v>10</v>
      </c>
      <c r="G23" s="239">
        <v>2</v>
      </c>
      <c r="H23" s="239">
        <v>28</v>
      </c>
      <c r="I23" s="239" t="s">
        <v>262</v>
      </c>
      <c r="J23" s="239" t="s">
        <v>262</v>
      </c>
      <c r="K23" s="239">
        <v>12</v>
      </c>
      <c r="L23" s="239" t="s">
        <v>262</v>
      </c>
      <c r="M23" s="239">
        <v>6</v>
      </c>
      <c r="N23" s="239">
        <v>84</v>
      </c>
    </row>
    <row r="24" spans="1:30" s="270" customFormat="1" x14ac:dyDescent="0.2">
      <c r="A24" s="279" t="s">
        <v>593</v>
      </c>
      <c r="B24" s="240">
        <v>2</v>
      </c>
      <c r="C24" s="241" t="s">
        <v>262</v>
      </c>
      <c r="D24" s="241" t="s">
        <v>262</v>
      </c>
      <c r="E24" s="241" t="s">
        <v>262</v>
      </c>
      <c r="F24" s="241" t="s">
        <v>262</v>
      </c>
      <c r="G24" s="241" t="s">
        <v>262</v>
      </c>
      <c r="H24" s="241" t="s">
        <v>262</v>
      </c>
      <c r="I24" s="241" t="s">
        <v>262</v>
      </c>
      <c r="J24" s="241" t="s">
        <v>262</v>
      </c>
      <c r="K24" s="241" t="s">
        <v>262</v>
      </c>
      <c r="L24" s="241" t="s">
        <v>262</v>
      </c>
      <c r="M24" s="241" t="s">
        <v>262</v>
      </c>
      <c r="N24" s="241">
        <v>2</v>
      </c>
    </row>
    <row r="25" spans="1:30" ht="13.5" customHeight="1" x14ac:dyDescent="0.2"/>
    <row r="26" spans="1:30" x14ac:dyDescent="0.2">
      <c r="A26" s="68" t="s">
        <v>147</v>
      </c>
    </row>
    <row r="27" spans="1:30" ht="13.5" customHeight="1" x14ac:dyDescent="0.2"/>
    <row r="28" spans="1:30" ht="13.5" customHeight="1" x14ac:dyDescent="0.2"/>
    <row r="29" spans="1:30" ht="13.5" customHeight="1" x14ac:dyDescent="0.2"/>
  </sheetData>
  <mergeCells count="2">
    <mergeCell ref="A3:A4"/>
    <mergeCell ref="B3:N3"/>
  </mergeCells>
  <hyperlinks>
    <hyperlink ref="A26" location="Kazalo!A1" display="nazaj na kazalo" xr:uid="{00000000-0004-0000-2B00-000000000000}"/>
  </hyperlinks>
  <pageMargins left="0.51181102362204722" right="0.51181102362204722" top="0.74803149606299213" bottom="0.74803149606299213" header="0.31496062992125984" footer="0.31496062992125984"/>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P38"/>
  <sheetViews>
    <sheetView showGridLines="0" tabSelected="1" zoomScaleNormal="100" workbookViewId="0">
      <selection activeCell="F20" sqref="F20"/>
    </sheetView>
  </sheetViews>
  <sheetFormatPr defaultColWidth="9.140625" defaultRowHeight="15" customHeight="1" x14ac:dyDescent="0.2"/>
  <cols>
    <col min="1" max="1" width="34.85546875" style="6" customWidth="1"/>
    <col min="2" max="3" width="7.85546875" style="6" customWidth="1"/>
    <col min="4" max="4" width="9.5703125" style="6" bestFit="1" customWidth="1"/>
    <col min="5" max="5" width="9.28515625" style="10" customWidth="1"/>
    <col min="6" max="7" width="8" style="6" customWidth="1"/>
    <col min="8" max="8" width="10" style="6" bestFit="1" customWidth="1"/>
    <col min="9" max="9" width="8.28515625" style="6" customWidth="1"/>
    <col min="10" max="10" width="9.140625" style="6" customWidth="1"/>
    <col min="11" max="11" width="8.7109375" style="6" hidden="1" customWidth="1"/>
    <col min="12" max="13" width="6.5703125" style="6" hidden="1" customWidth="1"/>
    <col min="14" max="14" width="9.140625" style="6" customWidth="1"/>
    <col min="15" max="16384" width="9.140625" style="6"/>
  </cols>
  <sheetData>
    <row r="1" spans="1:16" ht="15" customHeight="1" x14ac:dyDescent="0.2">
      <c r="A1" s="9" t="s">
        <v>148</v>
      </c>
      <c r="B1" s="1"/>
      <c r="C1" s="1"/>
      <c r="D1" s="1"/>
      <c r="E1" s="64"/>
      <c r="F1" s="1"/>
      <c r="G1" s="1"/>
      <c r="H1" s="1"/>
      <c r="I1" s="1"/>
      <c r="J1" s="1"/>
      <c r="K1" s="250"/>
      <c r="L1" s="250"/>
      <c r="M1" s="1"/>
    </row>
    <row r="2" spans="1:16" ht="15" customHeight="1" x14ac:dyDescent="0.2">
      <c r="A2" s="1"/>
      <c r="B2" s="1"/>
      <c r="C2" s="1"/>
      <c r="D2" s="1"/>
      <c r="E2" s="64"/>
      <c r="F2" s="1"/>
      <c r="G2" s="1"/>
      <c r="H2" s="1"/>
      <c r="I2" s="1"/>
      <c r="J2" s="1"/>
      <c r="K2" s="250"/>
      <c r="L2" s="250"/>
      <c r="M2" s="1"/>
    </row>
    <row r="3" spans="1:16" ht="15" customHeight="1" x14ac:dyDescent="0.2">
      <c r="A3" s="295"/>
      <c r="B3" s="276"/>
      <c r="C3" s="277"/>
      <c r="D3" s="277"/>
      <c r="E3" s="164"/>
      <c r="F3" s="301" t="s">
        <v>63</v>
      </c>
      <c r="G3" s="301"/>
      <c r="H3" s="301"/>
      <c r="I3" s="2"/>
      <c r="J3" s="2"/>
      <c r="K3" s="251"/>
      <c r="L3" s="251"/>
      <c r="M3" s="2"/>
    </row>
    <row r="4" spans="1:16" ht="15" customHeight="1" x14ac:dyDescent="0.2">
      <c r="A4" s="296"/>
      <c r="B4" s="298" t="s">
        <v>144</v>
      </c>
      <c r="C4" s="299"/>
      <c r="D4" s="299"/>
      <c r="E4" s="300"/>
      <c r="F4" s="141" t="s">
        <v>575</v>
      </c>
      <c r="G4" s="141" t="s">
        <v>575</v>
      </c>
      <c r="H4" s="141" t="s">
        <v>584</v>
      </c>
      <c r="I4" s="2"/>
      <c r="J4" s="2"/>
      <c r="K4" s="251"/>
      <c r="L4" s="251"/>
      <c r="M4" s="2"/>
    </row>
    <row r="5" spans="1:16" ht="15" customHeight="1" x14ac:dyDescent="0.2">
      <c r="A5" s="297"/>
      <c r="B5" s="165" t="s">
        <v>550</v>
      </c>
      <c r="C5" s="166" t="s">
        <v>558</v>
      </c>
      <c r="D5" s="166" t="s">
        <v>584</v>
      </c>
      <c r="E5" s="167" t="s">
        <v>575</v>
      </c>
      <c r="F5" s="166" t="s">
        <v>572</v>
      </c>
      <c r="G5" s="166" t="s">
        <v>585</v>
      </c>
      <c r="H5" s="166" t="s">
        <v>586</v>
      </c>
      <c r="I5" s="2"/>
      <c r="J5" s="2"/>
      <c r="K5" s="251" t="s">
        <v>586</v>
      </c>
      <c r="L5" s="251" t="s">
        <v>585</v>
      </c>
      <c r="M5" s="273" t="s">
        <v>572</v>
      </c>
    </row>
    <row r="6" spans="1:16" ht="15" customHeight="1" x14ac:dyDescent="0.2">
      <c r="A6" s="21" t="s">
        <v>0</v>
      </c>
      <c r="B6" s="22">
        <v>921998.16666666663</v>
      </c>
      <c r="C6" s="23">
        <v>933737.75000000023</v>
      </c>
      <c r="D6" s="24">
        <f>SUM(D8:D28)</f>
        <v>944121.5</v>
      </c>
      <c r="E6" s="278">
        <f>SUM(E8:E28)</f>
        <v>947770</v>
      </c>
      <c r="F6" s="75">
        <f>+E6/M6*100</f>
        <v>100.34260280731027</v>
      </c>
      <c r="G6" s="75">
        <f>+E6/L6*100</f>
        <v>101.08716404092677</v>
      </c>
      <c r="H6" s="76">
        <f>+D6/K6*100</f>
        <v>101.24512257555037</v>
      </c>
      <c r="I6" s="2"/>
      <c r="J6" s="209"/>
      <c r="K6" s="204">
        <v>932510.59999999986</v>
      </c>
      <c r="L6" s="204">
        <v>937577</v>
      </c>
      <c r="M6" s="17">
        <v>944534</v>
      </c>
      <c r="O6" s="7"/>
      <c r="P6" s="7"/>
    </row>
    <row r="7" spans="1:16" ht="12.75" customHeight="1" x14ac:dyDescent="0.2">
      <c r="A7" s="11"/>
      <c r="B7" s="15"/>
      <c r="C7" s="16"/>
      <c r="D7" s="16"/>
      <c r="E7" s="65"/>
      <c r="F7" s="78"/>
      <c r="G7" s="78"/>
      <c r="H7" s="79"/>
      <c r="I7" s="2"/>
      <c r="J7" s="209"/>
      <c r="K7" s="204"/>
      <c r="L7" s="204"/>
      <c r="M7" s="17"/>
    </row>
    <row r="8" spans="1:16" ht="15" customHeight="1" x14ac:dyDescent="0.2">
      <c r="A8" s="18" t="s">
        <v>2</v>
      </c>
      <c r="B8" s="12">
        <v>24880</v>
      </c>
      <c r="C8" s="13">
        <v>24275.083333333332</v>
      </c>
      <c r="D8" s="13">
        <v>23592.7</v>
      </c>
      <c r="E8" s="14">
        <v>23513</v>
      </c>
      <c r="F8" s="81">
        <f t="shared" ref="F8:F27" si="0">+E8/M8*100</f>
        <v>99.779333757691489</v>
      </c>
      <c r="G8" s="81">
        <f t="shared" ref="G8:G27" si="1">+E8/L8*100</f>
        <v>97.096960687148993</v>
      </c>
      <c r="H8" s="81">
        <f t="shared" ref="H8:H27" si="2">+D8/K8*100</f>
        <v>97.120874687655672</v>
      </c>
      <c r="I8" s="3"/>
      <c r="J8" s="216"/>
      <c r="K8" s="197">
        <v>24292.1</v>
      </c>
      <c r="L8" s="197">
        <v>24216</v>
      </c>
      <c r="M8" s="13">
        <v>23565</v>
      </c>
      <c r="O8" s="7"/>
      <c r="P8" s="7"/>
    </row>
    <row r="9" spans="1:16" ht="15" customHeight="1" x14ac:dyDescent="0.2">
      <c r="A9" s="18" t="s">
        <v>3</v>
      </c>
      <c r="B9" s="12">
        <v>2299.6666666666665</v>
      </c>
      <c r="C9" s="13">
        <v>2281.6666666666665</v>
      </c>
      <c r="D9" s="13">
        <v>2208.9</v>
      </c>
      <c r="E9" s="14">
        <v>2174</v>
      </c>
      <c r="F9" s="81">
        <f t="shared" si="0"/>
        <v>100.27675276752768</v>
      </c>
      <c r="G9" s="81">
        <f t="shared" si="1"/>
        <v>95.728753852928222</v>
      </c>
      <c r="H9" s="81">
        <f t="shared" si="2"/>
        <v>96.716143438854601</v>
      </c>
      <c r="I9" s="3"/>
      <c r="J9" s="216"/>
      <c r="K9" s="197">
        <v>2283.9</v>
      </c>
      <c r="L9" s="197">
        <v>2271</v>
      </c>
      <c r="M9" s="13">
        <v>2168</v>
      </c>
      <c r="O9" s="7"/>
      <c r="P9" s="7"/>
    </row>
    <row r="10" spans="1:16" ht="15" customHeight="1" x14ac:dyDescent="0.2">
      <c r="A10" s="18" t="s">
        <v>4</v>
      </c>
      <c r="B10" s="12">
        <v>210775</v>
      </c>
      <c r="C10" s="13">
        <v>211446.66666666666</v>
      </c>
      <c r="D10" s="13">
        <v>211436.9</v>
      </c>
      <c r="E10" s="14">
        <v>210769</v>
      </c>
      <c r="F10" s="81">
        <f t="shared" si="0"/>
        <v>100.26592455163883</v>
      </c>
      <c r="G10" s="81">
        <f t="shared" si="1"/>
        <v>99.895255699322234</v>
      </c>
      <c r="H10" s="81">
        <f t="shared" si="2"/>
        <v>99.988130255081288</v>
      </c>
      <c r="I10" s="3"/>
      <c r="J10" s="216"/>
      <c r="K10" s="197">
        <v>211462</v>
      </c>
      <c r="L10" s="197">
        <v>210990</v>
      </c>
      <c r="M10" s="13">
        <v>210210</v>
      </c>
      <c r="O10" s="7"/>
      <c r="P10" s="7"/>
    </row>
    <row r="11" spans="1:16" ht="15" customHeight="1" x14ac:dyDescent="0.2">
      <c r="A11" s="18" t="s">
        <v>5</v>
      </c>
      <c r="B11" s="12">
        <v>8114.916666666667</v>
      </c>
      <c r="C11" s="13">
        <v>8246.25</v>
      </c>
      <c r="D11" s="13">
        <v>8409.7000000000007</v>
      </c>
      <c r="E11" s="14">
        <v>8485</v>
      </c>
      <c r="F11" s="81">
        <f t="shared" si="0"/>
        <v>100.71216617210683</v>
      </c>
      <c r="G11" s="81">
        <f t="shared" si="1"/>
        <v>101.79964007198561</v>
      </c>
      <c r="H11" s="81">
        <f t="shared" si="2"/>
        <v>102.3090305234857</v>
      </c>
      <c r="I11" s="4"/>
      <c r="J11" s="217"/>
      <c r="K11" s="197">
        <v>8219.9</v>
      </c>
      <c r="L11" s="197">
        <v>8335</v>
      </c>
      <c r="M11" s="13">
        <v>8425</v>
      </c>
      <c r="O11" s="7"/>
      <c r="P11" s="7"/>
    </row>
    <row r="12" spans="1:16" ht="15" customHeight="1" x14ac:dyDescent="0.2">
      <c r="A12" s="18" t="s">
        <v>6</v>
      </c>
      <c r="B12" s="12">
        <v>10511.75</v>
      </c>
      <c r="C12" s="13">
        <v>10726.666666666666</v>
      </c>
      <c r="D12" s="13">
        <v>10824.4</v>
      </c>
      <c r="E12" s="14">
        <v>10916</v>
      </c>
      <c r="F12" s="81">
        <f t="shared" si="0"/>
        <v>99.97252495649785</v>
      </c>
      <c r="G12" s="81">
        <f t="shared" si="1"/>
        <v>101.17712484938363</v>
      </c>
      <c r="H12" s="81">
        <f t="shared" si="2"/>
        <v>100.98047447128079</v>
      </c>
      <c r="I12" s="4"/>
      <c r="J12" s="217"/>
      <c r="K12" s="197">
        <v>10719.3</v>
      </c>
      <c r="L12" s="197">
        <v>10789</v>
      </c>
      <c r="M12" s="13">
        <v>10919</v>
      </c>
      <c r="O12" s="7"/>
      <c r="P12" s="7"/>
    </row>
    <row r="13" spans="1:16" ht="15" customHeight="1" x14ac:dyDescent="0.2">
      <c r="A13" s="18" t="s">
        <v>7</v>
      </c>
      <c r="B13" s="12">
        <v>73044.833333333328</v>
      </c>
      <c r="C13" s="13">
        <v>75667.666666666672</v>
      </c>
      <c r="D13" s="13">
        <v>79829.8</v>
      </c>
      <c r="E13" s="14">
        <v>80193</v>
      </c>
      <c r="F13" s="81">
        <f t="shared" si="0"/>
        <v>100.03368011376395</v>
      </c>
      <c r="G13" s="81">
        <f t="shared" si="1"/>
        <v>105.12840681165689</v>
      </c>
      <c r="H13" s="81">
        <f t="shared" si="2"/>
        <v>105.77868705834339</v>
      </c>
      <c r="I13" s="5"/>
      <c r="J13" s="216"/>
      <c r="K13" s="197">
        <v>75468.7</v>
      </c>
      <c r="L13" s="197">
        <v>76281</v>
      </c>
      <c r="M13" s="13">
        <v>80166</v>
      </c>
      <c r="O13" s="7"/>
      <c r="P13" s="7"/>
    </row>
    <row r="14" spans="1:16" ht="15" customHeight="1" x14ac:dyDescent="0.2">
      <c r="A14" s="18" t="s">
        <v>8</v>
      </c>
      <c r="B14" s="12">
        <v>115995.25</v>
      </c>
      <c r="C14" s="13">
        <v>116514.08333333333</v>
      </c>
      <c r="D14" s="13">
        <v>116616.1</v>
      </c>
      <c r="E14" s="14">
        <v>116481</v>
      </c>
      <c r="F14" s="81">
        <f t="shared" si="0"/>
        <v>100.33853628281992</v>
      </c>
      <c r="G14" s="81">
        <f t="shared" si="1"/>
        <v>99.683357438104935</v>
      </c>
      <c r="H14" s="81">
        <f t="shared" si="2"/>
        <v>100.18152172419008</v>
      </c>
      <c r="I14" s="5"/>
      <c r="J14" s="216"/>
      <c r="K14" s="197">
        <v>116404.8</v>
      </c>
      <c r="L14" s="197">
        <v>116851</v>
      </c>
      <c r="M14" s="13">
        <v>116088</v>
      </c>
      <c r="O14" s="7"/>
      <c r="P14" s="7"/>
    </row>
    <row r="15" spans="1:16" ht="15" customHeight="1" x14ac:dyDescent="0.2">
      <c r="A15" s="18" t="s">
        <v>9</v>
      </c>
      <c r="B15" s="12">
        <v>56676.083333333336</v>
      </c>
      <c r="C15" s="13">
        <v>57384.666666666664</v>
      </c>
      <c r="D15" s="13">
        <v>57701.5</v>
      </c>
      <c r="E15" s="14">
        <v>58106</v>
      </c>
      <c r="F15" s="81">
        <f t="shared" si="0"/>
        <v>100.43210730088497</v>
      </c>
      <c r="G15" s="81">
        <f t="shared" si="1"/>
        <v>101.07324879542172</v>
      </c>
      <c r="H15" s="81">
        <f t="shared" si="2"/>
        <v>100.6473005595635</v>
      </c>
      <c r="I15" s="5"/>
      <c r="J15" s="216"/>
      <c r="K15" s="197">
        <v>57330.400000000001</v>
      </c>
      <c r="L15" s="197">
        <v>57489</v>
      </c>
      <c r="M15" s="13">
        <v>57856</v>
      </c>
      <c r="O15" s="7"/>
      <c r="P15" s="7"/>
    </row>
    <row r="16" spans="1:16" ht="15" customHeight="1" x14ac:dyDescent="0.2">
      <c r="A16" s="18" t="s">
        <v>10</v>
      </c>
      <c r="B16" s="12">
        <v>37680.333333333336</v>
      </c>
      <c r="C16" s="13">
        <v>38324.583333333336</v>
      </c>
      <c r="D16" s="13">
        <v>38715.199999999997</v>
      </c>
      <c r="E16" s="14">
        <v>38938</v>
      </c>
      <c r="F16" s="81">
        <f t="shared" si="0"/>
        <v>100.01027379668157</v>
      </c>
      <c r="G16" s="81">
        <f t="shared" si="1"/>
        <v>100.91224796558338</v>
      </c>
      <c r="H16" s="81">
        <f t="shared" si="2"/>
        <v>101.08512882641072</v>
      </c>
      <c r="I16" s="5"/>
      <c r="J16" s="216"/>
      <c r="K16" s="197">
        <v>38299.599999999999</v>
      </c>
      <c r="L16" s="197">
        <v>38586</v>
      </c>
      <c r="M16" s="13">
        <v>38934</v>
      </c>
      <c r="O16" s="7"/>
      <c r="P16" s="7"/>
    </row>
    <row r="17" spans="1:16" ht="15" customHeight="1" x14ac:dyDescent="0.2">
      <c r="A17" s="18" t="s">
        <v>11</v>
      </c>
      <c r="B17" s="12">
        <v>31225.166666666668</v>
      </c>
      <c r="C17" s="13">
        <v>32788.083333333336</v>
      </c>
      <c r="D17" s="13">
        <v>33818.199999999997</v>
      </c>
      <c r="E17" s="14">
        <v>34390</v>
      </c>
      <c r="F17" s="81">
        <f t="shared" si="0"/>
        <v>100.67919667427836</v>
      </c>
      <c r="G17" s="81">
        <f t="shared" si="1"/>
        <v>102.69963566863764</v>
      </c>
      <c r="H17" s="81">
        <f t="shared" si="2"/>
        <v>103.64715185023996</v>
      </c>
      <c r="I17" s="5"/>
      <c r="J17" s="216"/>
      <c r="K17" s="197">
        <v>32628.2</v>
      </c>
      <c r="L17" s="197">
        <v>33486</v>
      </c>
      <c r="M17" s="13">
        <v>34158</v>
      </c>
      <c r="O17" s="7"/>
      <c r="P17" s="7"/>
    </row>
    <row r="18" spans="1:16" ht="15" customHeight="1" x14ac:dyDescent="0.2">
      <c r="A18" s="18" t="s">
        <v>12</v>
      </c>
      <c r="B18" s="12">
        <v>18982.166666666668</v>
      </c>
      <c r="C18" s="13">
        <v>18863.416666666668</v>
      </c>
      <c r="D18" s="13">
        <v>18623</v>
      </c>
      <c r="E18" s="14">
        <v>18637</v>
      </c>
      <c r="F18" s="81">
        <f t="shared" si="0"/>
        <v>100.11280618822518</v>
      </c>
      <c r="G18" s="81">
        <f t="shared" si="1"/>
        <v>99.159350891194464</v>
      </c>
      <c r="H18" s="81">
        <f t="shared" si="2"/>
        <v>98.643995974363051</v>
      </c>
      <c r="I18" s="5"/>
      <c r="J18" s="216"/>
      <c r="K18" s="197">
        <v>18879</v>
      </c>
      <c r="L18" s="197">
        <v>18795</v>
      </c>
      <c r="M18" s="13">
        <v>18616</v>
      </c>
      <c r="O18" s="7"/>
      <c r="P18" s="7"/>
    </row>
    <row r="19" spans="1:16" ht="15" customHeight="1" x14ac:dyDescent="0.2">
      <c r="A19" s="18" t="s">
        <v>13</v>
      </c>
      <c r="B19" s="12">
        <v>4815.25</v>
      </c>
      <c r="C19" s="13">
        <v>4925.833333333333</v>
      </c>
      <c r="D19" s="13">
        <v>5235.5</v>
      </c>
      <c r="E19" s="14">
        <v>5385</v>
      </c>
      <c r="F19" s="81">
        <f t="shared" si="0"/>
        <v>101.95001893222265</v>
      </c>
      <c r="G19" s="81">
        <f t="shared" si="1"/>
        <v>108.50292161998792</v>
      </c>
      <c r="H19" s="81">
        <f t="shared" si="2"/>
        <v>106.64235955513912</v>
      </c>
      <c r="I19" s="5"/>
      <c r="J19" s="216"/>
      <c r="K19" s="197">
        <v>4909.3999999999996</v>
      </c>
      <c r="L19" s="197">
        <v>4963</v>
      </c>
      <c r="M19" s="13">
        <v>5282</v>
      </c>
      <c r="O19" s="7"/>
      <c r="P19" s="7"/>
    </row>
    <row r="20" spans="1:16" ht="15" customHeight="1" x14ac:dyDescent="0.2">
      <c r="A20" s="18" t="s">
        <v>14</v>
      </c>
      <c r="B20" s="12">
        <v>59530.583333333336</v>
      </c>
      <c r="C20" s="13">
        <v>61089.583333333336</v>
      </c>
      <c r="D20" s="13">
        <v>61915</v>
      </c>
      <c r="E20" s="14">
        <v>62333</v>
      </c>
      <c r="F20" s="81">
        <f t="shared" si="0"/>
        <v>100.81515146614049</v>
      </c>
      <c r="G20" s="81">
        <f t="shared" si="1"/>
        <v>100.59063695192603</v>
      </c>
      <c r="H20" s="81">
        <f t="shared" si="2"/>
        <v>101.7284721423525</v>
      </c>
      <c r="I20" s="5"/>
      <c r="J20" s="216"/>
      <c r="K20" s="197">
        <v>60863</v>
      </c>
      <c r="L20" s="197">
        <v>61967</v>
      </c>
      <c r="M20" s="13">
        <v>61829</v>
      </c>
      <c r="O20" s="7"/>
      <c r="P20" s="7"/>
    </row>
    <row r="21" spans="1:16" ht="15" customHeight="1" x14ac:dyDescent="0.2">
      <c r="A21" s="18" t="s">
        <v>15</v>
      </c>
      <c r="B21" s="12">
        <v>34361.5</v>
      </c>
      <c r="C21" s="13">
        <v>34279.25</v>
      </c>
      <c r="D21" s="13">
        <v>34182.400000000001</v>
      </c>
      <c r="E21" s="14">
        <v>33909</v>
      </c>
      <c r="F21" s="81">
        <f t="shared" si="0"/>
        <v>99.143324951757208</v>
      </c>
      <c r="G21" s="81">
        <f t="shared" si="1"/>
        <v>99.498239436619713</v>
      </c>
      <c r="H21" s="81">
        <f t="shared" si="2"/>
        <v>99.527727794180166</v>
      </c>
      <c r="I21" s="5"/>
      <c r="J21" s="216"/>
      <c r="K21" s="197">
        <v>34344.6</v>
      </c>
      <c r="L21" s="197">
        <v>34080</v>
      </c>
      <c r="M21" s="13">
        <v>34202</v>
      </c>
      <c r="O21" s="7"/>
      <c r="P21" s="7"/>
    </row>
    <row r="22" spans="1:16" ht="15" customHeight="1" x14ac:dyDescent="0.2">
      <c r="A22" s="18" t="s">
        <v>16</v>
      </c>
      <c r="B22" s="12">
        <v>49491.583333333336</v>
      </c>
      <c r="C22" s="13">
        <v>49197.833333333336</v>
      </c>
      <c r="D22" s="13">
        <v>49667.4</v>
      </c>
      <c r="E22" s="14">
        <v>50032</v>
      </c>
      <c r="F22" s="81">
        <f t="shared" si="0"/>
        <v>100.42754772275637</v>
      </c>
      <c r="G22" s="81">
        <f t="shared" si="1"/>
        <v>101.53215496073219</v>
      </c>
      <c r="H22" s="81">
        <f t="shared" si="2"/>
        <v>101.03810029476922</v>
      </c>
      <c r="I22" s="5"/>
      <c r="J22" s="216"/>
      <c r="K22" s="197">
        <v>49157.1</v>
      </c>
      <c r="L22" s="197">
        <v>49277</v>
      </c>
      <c r="M22" s="13">
        <v>49819</v>
      </c>
      <c r="O22" s="7"/>
      <c r="P22" s="7"/>
    </row>
    <row r="23" spans="1:16" ht="15" customHeight="1" x14ac:dyDescent="0.2">
      <c r="A23" s="18" t="s">
        <v>17</v>
      </c>
      <c r="B23" s="12">
        <v>77470.5</v>
      </c>
      <c r="C23" s="13">
        <v>79105.583333333328</v>
      </c>
      <c r="D23" s="13">
        <v>80317.100000000006</v>
      </c>
      <c r="E23" s="14">
        <v>81052</v>
      </c>
      <c r="F23" s="81">
        <f t="shared" si="0"/>
        <v>100.70698159859846</v>
      </c>
      <c r="G23" s="81">
        <f t="shared" si="1"/>
        <v>101.64407268531872</v>
      </c>
      <c r="H23" s="81">
        <f t="shared" si="2"/>
        <v>101.79555490212979</v>
      </c>
      <c r="I23" s="5"/>
      <c r="J23" s="216"/>
      <c r="K23" s="197">
        <v>78900.399999999994</v>
      </c>
      <c r="L23" s="197">
        <v>79741</v>
      </c>
      <c r="M23" s="13">
        <v>80483</v>
      </c>
      <c r="O23" s="7"/>
      <c r="P23" s="7"/>
    </row>
    <row r="24" spans="1:16" ht="15" customHeight="1" x14ac:dyDescent="0.2">
      <c r="A24" s="18" t="s">
        <v>18</v>
      </c>
      <c r="B24" s="12">
        <v>72268.083333333328</v>
      </c>
      <c r="C24" s="13">
        <v>73906.416666666672</v>
      </c>
      <c r="D24" s="13">
        <v>75757.8</v>
      </c>
      <c r="E24" s="14">
        <v>76846</v>
      </c>
      <c r="F24" s="81">
        <f t="shared" si="0"/>
        <v>100.73275918570661</v>
      </c>
      <c r="G24" s="81">
        <f t="shared" si="1"/>
        <v>103.25987637731792</v>
      </c>
      <c r="H24" s="81">
        <f t="shared" si="2"/>
        <v>102.79631463967327</v>
      </c>
      <c r="I24" s="5"/>
      <c r="J24" s="216"/>
      <c r="K24" s="197">
        <v>73697</v>
      </c>
      <c r="L24" s="197">
        <v>74420</v>
      </c>
      <c r="M24" s="13">
        <v>76287</v>
      </c>
      <c r="O24" s="7"/>
      <c r="P24" s="7"/>
    </row>
    <row r="25" spans="1:16" ht="15" customHeight="1" x14ac:dyDescent="0.2">
      <c r="A25" s="18" t="s">
        <v>19</v>
      </c>
      <c r="B25" s="12">
        <v>15778.75</v>
      </c>
      <c r="C25" s="13">
        <v>16100</v>
      </c>
      <c r="D25" s="13">
        <v>16236.4</v>
      </c>
      <c r="E25" s="14">
        <v>16357</v>
      </c>
      <c r="F25" s="81">
        <f t="shared" si="0"/>
        <v>99.853488797997684</v>
      </c>
      <c r="G25" s="81">
        <f t="shared" si="1"/>
        <v>100.87573234659266</v>
      </c>
      <c r="H25" s="81">
        <f t="shared" si="2"/>
        <v>100.98833773907634</v>
      </c>
      <c r="I25" s="5"/>
      <c r="J25" s="216"/>
      <c r="K25" s="197">
        <v>16077.5</v>
      </c>
      <c r="L25" s="197">
        <v>16215</v>
      </c>
      <c r="M25" s="13">
        <v>16381</v>
      </c>
      <c r="O25" s="7"/>
      <c r="P25" s="7"/>
    </row>
    <row r="26" spans="1:16" ht="15" customHeight="1" x14ac:dyDescent="0.2">
      <c r="A26" s="18" t="s">
        <v>20</v>
      </c>
      <c r="B26" s="12">
        <v>17365.166666666668</v>
      </c>
      <c r="C26" s="13">
        <v>17893.333333333332</v>
      </c>
      <c r="D26" s="13">
        <v>18365.400000000001</v>
      </c>
      <c r="E26" s="14">
        <v>18578</v>
      </c>
      <c r="F26" s="81">
        <f t="shared" si="0"/>
        <v>100.54118411083451</v>
      </c>
      <c r="G26" s="81">
        <f t="shared" si="1"/>
        <v>102.59553788380826</v>
      </c>
      <c r="H26" s="81">
        <f t="shared" si="2"/>
        <v>102.89777120381886</v>
      </c>
      <c r="I26" s="5"/>
      <c r="J26" s="216"/>
      <c r="K26" s="197">
        <v>17848.2</v>
      </c>
      <c r="L26" s="197">
        <v>18108</v>
      </c>
      <c r="M26" s="13">
        <v>18478</v>
      </c>
      <c r="O26" s="7"/>
      <c r="P26" s="7"/>
    </row>
    <row r="27" spans="1:16" ht="15" customHeight="1" x14ac:dyDescent="0.2">
      <c r="A27" s="18" t="s">
        <v>21</v>
      </c>
      <c r="B27" s="12">
        <v>731.58333333333337</v>
      </c>
      <c r="C27" s="13">
        <v>721.08333333333337</v>
      </c>
      <c r="D27" s="13">
        <v>668.1</v>
      </c>
      <c r="E27" s="14">
        <v>676</v>
      </c>
      <c r="F27" s="81">
        <f t="shared" si="0"/>
        <v>101.19760479041918</v>
      </c>
      <c r="G27" s="81">
        <f t="shared" si="1"/>
        <v>94.281729428172952</v>
      </c>
      <c r="H27" s="81">
        <f t="shared" si="2"/>
        <v>92.088215024121297</v>
      </c>
      <c r="I27" s="5"/>
      <c r="J27" s="216"/>
      <c r="K27" s="197">
        <v>725.5</v>
      </c>
      <c r="L27" s="197">
        <v>717</v>
      </c>
      <c r="M27" s="13">
        <v>668</v>
      </c>
    </row>
    <row r="28" spans="1:16" ht="15" customHeight="1" x14ac:dyDescent="0.2">
      <c r="A28" s="25" t="s">
        <v>489</v>
      </c>
      <c r="B28" s="26" t="s">
        <v>262</v>
      </c>
      <c r="C28" s="27" t="s">
        <v>262</v>
      </c>
      <c r="D28" s="27" t="s">
        <v>262</v>
      </c>
      <c r="E28" s="28" t="s">
        <v>262</v>
      </c>
      <c r="F28" s="83" t="s">
        <v>262</v>
      </c>
      <c r="G28" s="83" t="s">
        <v>262</v>
      </c>
      <c r="H28" s="83" t="s">
        <v>262</v>
      </c>
      <c r="I28" s="5"/>
      <c r="J28" s="216"/>
      <c r="K28" s="197" t="s">
        <v>262</v>
      </c>
      <c r="L28" s="197" t="s">
        <v>262</v>
      </c>
      <c r="M28" s="13" t="s">
        <v>262</v>
      </c>
    </row>
    <row r="29" spans="1:16" ht="15" customHeight="1" x14ac:dyDescent="0.2">
      <c r="A29" s="10"/>
      <c r="B29" s="10"/>
      <c r="C29" s="10"/>
      <c r="D29" s="58"/>
      <c r="F29" s="10"/>
      <c r="G29" s="10"/>
      <c r="H29" s="10"/>
      <c r="J29" s="218"/>
    </row>
    <row r="30" spans="1:16" ht="15" customHeight="1" x14ac:dyDescent="0.2">
      <c r="A30" s="6" t="s">
        <v>1</v>
      </c>
    </row>
    <row r="32" spans="1:16" s="66" customFormat="1" ht="15" customHeight="1" x14ac:dyDescent="0.2">
      <c r="A32" s="68" t="s">
        <v>147</v>
      </c>
      <c r="E32" s="67"/>
    </row>
    <row r="33" spans="5:5" s="66" customFormat="1" ht="15" customHeight="1" x14ac:dyDescent="0.2">
      <c r="E33" s="67"/>
    </row>
    <row r="34" spans="5:5" s="66" customFormat="1" ht="15" customHeight="1" x14ac:dyDescent="0.2">
      <c r="E34" s="67"/>
    </row>
    <row r="35" spans="5:5" s="66" customFormat="1" ht="15" customHeight="1" x14ac:dyDescent="0.2">
      <c r="E35" s="67"/>
    </row>
    <row r="36" spans="5:5" s="66" customFormat="1" ht="15" customHeight="1" x14ac:dyDescent="0.2">
      <c r="E36" s="67"/>
    </row>
    <row r="37" spans="5:5" s="66" customFormat="1" ht="15" customHeight="1" x14ac:dyDescent="0.2">
      <c r="E37" s="67"/>
    </row>
    <row r="38" spans="5:5" s="66" customFormat="1" ht="15" customHeight="1" x14ac:dyDescent="0.2">
      <c r="E38" s="67"/>
    </row>
  </sheetData>
  <mergeCells count="3">
    <mergeCell ref="A3:A5"/>
    <mergeCell ref="B4:E4"/>
    <mergeCell ref="F3:H3"/>
  </mergeCells>
  <phoneticPr fontId="3" type="noConversion"/>
  <hyperlinks>
    <hyperlink ref="A32" location="Kazalo!A1" display="nazaj na kazalo" xr:uid="{00000000-0004-0000-0200-000000000000}"/>
  </hyperlinks>
  <pageMargins left="0.43307086614173229" right="0.43307086614173229" top="0.98425196850393704" bottom="0.98425196850393704" header="0" footer="0"/>
  <pageSetup paperSize="9" orientation="portrait" horizontalDpi="300" verticalDpi="300" r:id="rId1"/>
  <headerFooter alignWithMargins="0"/>
  <ignoredErrors>
    <ignoredError sqref="G6:H6" evalError="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AC30"/>
  <sheetViews>
    <sheetView showGridLines="0" tabSelected="1" workbookViewId="0">
      <selection activeCell="F20" sqref="F20"/>
    </sheetView>
  </sheetViews>
  <sheetFormatPr defaultColWidth="9.140625" defaultRowHeight="12.75" x14ac:dyDescent="0.2"/>
  <cols>
    <col min="1" max="1" width="39.140625" style="220" customWidth="1"/>
    <col min="2" max="2" width="7.42578125" style="220" customWidth="1"/>
    <col min="3" max="14" width="5.42578125" style="220" customWidth="1"/>
    <col min="15" max="15" width="3.7109375" style="220" customWidth="1"/>
    <col min="16" max="16" width="9.140625" style="220"/>
    <col min="17" max="17" width="6.42578125" style="220" customWidth="1"/>
    <col min="18" max="24" width="5.28515625" style="220" customWidth="1"/>
    <col min="25" max="25" width="6.42578125" style="220" customWidth="1"/>
    <col min="26" max="27" width="5.28515625" style="220" customWidth="1"/>
    <col min="28" max="31" width="6.42578125" style="220" customWidth="1"/>
    <col min="32" max="16384" width="9.140625" style="220"/>
  </cols>
  <sheetData>
    <row r="1" spans="1:29" x14ac:dyDescent="0.2">
      <c r="A1" s="9" t="s">
        <v>590</v>
      </c>
    </row>
    <row r="3" spans="1:29" ht="15" customHeight="1" x14ac:dyDescent="0.2">
      <c r="A3" s="315" t="s">
        <v>263</v>
      </c>
      <c r="B3" s="317" t="s">
        <v>264</v>
      </c>
      <c r="C3" s="318"/>
      <c r="D3" s="318"/>
      <c r="E3" s="318"/>
      <c r="F3" s="318"/>
      <c r="G3" s="318"/>
      <c r="H3" s="318"/>
      <c r="I3" s="318"/>
      <c r="J3" s="318"/>
      <c r="K3" s="318"/>
      <c r="L3" s="318"/>
      <c r="M3" s="318"/>
      <c r="N3" s="318"/>
    </row>
    <row r="4" spans="1:29" ht="15" customHeight="1" x14ac:dyDescent="0.2">
      <c r="A4" s="316"/>
      <c r="B4" s="236"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29" ht="15.75" customHeight="1" x14ac:dyDescent="0.2">
      <c r="A5" s="134" t="s">
        <v>265</v>
      </c>
      <c r="B5" s="256">
        <f t="shared" ref="B5:N5" si="0">SUM(B7:B24)</f>
        <v>6487</v>
      </c>
      <c r="C5" s="238">
        <f t="shared" si="0"/>
        <v>818</v>
      </c>
      <c r="D5" s="238">
        <f t="shared" si="0"/>
        <v>369</v>
      </c>
      <c r="E5" s="238">
        <f t="shared" si="0"/>
        <v>505</v>
      </c>
      <c r="F5" s="238">
        <f t="shared" si="0"/>
        <v>1586</v>
      </c>
      <c r="G5" s="238">
        <f t="shared" si="0"/>
        <v>701</v>
      </c>
      <c r="H5" s="238">
        <f t="shared" si="0"/>
        <v>547</v>
      </c>
      <c r="I5" s="238">
        <f t="shared" si="0"/>
        <v>218</v>
      </c>
      <c r="J5" s="238">
        <f t="shared" si="0"/>
        <v>385</v>
      </c>
      <c r="K5" s="238">
        <f t="shared" si="0"/>
        <v>262</v>
      </c>
      <c r="L5" s="238">
        <f t="shared" si="0"/>
        <v>314</v>
      </c>
      <c r="M5" s="238">
        <f t="shared" si="0"/>
        <v>211</v>
      </c>
      <c r="N5" s="238">
        <f t="shared" si="0"/>
        <v>571</v>
      </c>
    </row>
    <row r="6" spans="1:29" ht="15.75" customHeight="1" x14ac:dyDescent="0.2">
      <c r="A6" s="136"/>
      <c r="B6" s="256"/>
      <c r="C6" s="239"/>
      <c r="D6" s="239"/>
      <c r="E6" s="239"/>
      <c r="F6" s="239"/>
      <c r="G6" s="239"/>
      <c r="H6" s="239"/>
      <c r="I6" s="239"/>
      <c r="J6" s="239"/>
      <c r="K6" s="239"/>
      <c r="L6" s="239"/>
      <c r="M6" s="239"/>
      <c r="N6" s="239"/>
    </row>
    <row r="7" spans="1:29" ht="15.75" customHeight="1" x14ac:dyDescent="0.2">
      <c r="A7" s="137" t="s">
        <v>266</v>
      </c>
      <c r="B7" s="256"/>
      <c r="C7" s="239"/>
      <c r="D7" s="239"/>
      <c r="E7" s="239"/>
      <c r="F7" s="239"/>
      <c r="G7" s="239"/>
      <c r="H7" s="239"/>
      <c r="I7" s="239"/>
      <c r="J7" s="239"/>
      <c r="K7" s="239"/>
      <c r="L7" s="239"/>
      <c r="M7" s="239"/>
      <c r="N7" s="239"/>
    </row>
    <row r="8" spans="1:29" ht="22.5" x14ac:dyDescent="0.2">
      <c r="A8" s="138" t="s">
        <v>564</v>
      </c>
      <c r="B8" s="256">
        <v>519</v>
      </c>
      <c r="C8" s="239">
        <v>96</v>
      </c>
      <c r="D8" s="239">
        <v>37</v>
      </c>
      <c r="E8" s="239">
        <v>28</v>
      </c>
      <c r="F8" s="239">
        <v>112</v>
      </c>
      <c r="G8" s="239">
        <v>74</v>
      </c>
      <c r="H8" s="239">
        <v>21</v>
      </c>
      <c r="I8" s="239">
        <v>9</v>
      </c>
      <c r="J8" s="239">
        <v>46</v>
      </c>
      <c r="K8" s="239">
        <v>20</v>
      </c>
      <c r="L8" s="239">
        <v>18</v>
      </c>
      <c r="M8" s="239">
        <v>14</v>
      </c>
      <c r="N8" s="239">
        <v>44</v>
      </c>
    </row>
    <row r="9" spans="1:29" s="270" customFormat="1" x14ac:dyDescent="0.2">
      <c r="A9" s="138" t="s">
        <v>567</v>
      </c>
      <c r="B9" s="256">
        <v>42</v>
      </c>
      <c r="C9" s="239">
        <v>12</v>
      </c>
      <c r="D9" s="239" t="s">
        <v>262</v>
      </c>
      <c r="E9" s="239" t="s">
        <v>262</v>
      </c>
      <c r="F9" s="239">
        <v>18</v>
      </c>
      <c r="G9" s="239" t="s">
        <v>262</v>
      </c>
      <c r="H9" s="239" t="s">
        <v>262</v>
      </c>
      <c r="I9" s="239" t="s">
        <v>262</v>
      </c>
      <c r="J9" s="239" t="s">
        <v>262</v>
      </c>
      <c r="K9" s="239">
        <v>12</v>
      </c>
      <c r="L9" s="239" t="s">
        <v>262</v>
      </c>
      <c r="M9" s="239" t="s">
        <v>262</v>
      </c>
      <c r="N9" s="239" t="s">
        <v>262</v>
      </c>
    </row>
    <row r="10" spans="1:29" s="270" customFormat="1" ht="22.5" x14ac:dyDescent="0.2">
      <c r="A10" s="138" t="s">
        <v>522</v>
      </c>
      <c r="B10" s="256">
        <v>339</v>
      </c>
      <c r="C10" s="239">
        <v>22</v>
      </c>
      <c r="D10" s="239">
        <v>16</v>
      </c>
      <c r="E10" s="239">
        <v>26</v>
      </c>
      <c r="F10" s="239">
        <v>169</v>
      </c>
      <c r="G10" s="239">
        <v>35</v>
      </c>
      <c r="H10" s="239">
        <v>27</v>
      </c>
      <c r="I10" s="239">
        <v>12</v>
      </c>
      <c r="J10" s="239">
        <v>3</v>
      </c>
      <c r="K10" s="239">
        <v>20</v>
      </c>
      <c r="L10" s="239">
        <v>4</v>
      </c>
      <c r="M10" s="239">
        <v>2</v>
      </c>
      <c r="N10" s="239">
        <v>3</v>
      </c>
    </row>
    <row r="11" spans="1:29" s="270" customFormat="1" ht="22.5" x14ac:dyDescent="0.2">
      <c r="A11" s="138" t="s">
        <v>554</v>
      </c>
      <c r="B11" s="256">
        <v>27</v>
      </c>
      <c r="C11" s="239" t="s">
        <v>262</v>
      </c>
      <c r="D11" s="239" t="s">
        <v>262</v>
      </c>
      <c r="E11" s="239" t="s">
        <v>262</v>
      </c>
      <c r="F11" s="239" t="s">
        <v>262</v>
      </c>
      <c r="G11" s="239" t="s">
        <v>262</v>
      </c>
      <c r="H11" s="239" t="s">
        <v>262</v>
      </c>
      <c r="I11" s="239" t="s">
        <v>262</v>
      </c>
      <c r="J11" s="239" t="s">
        <v>262</v>
      </c>
      <c r="K11" s="239" t="s">
        <v>262</v>
      </c>
      <c r="L11" s="239">
        <v>12</v>
      </c>
      <c r="M11" s="239" t="s">
        <v>262</v>
      </c>
      <c r="N11" s="239">
        <v>15</v>
      </c>
    </row>
    <row r="12" spans="1:29" s="270" customFormat="1" x14ac:dyDescent="0.2">
      <c r="A12" s="138" t="s">
        <v>552</v>
      </c>
      <c r="B12" s="256">
        <v>223</v>
      </c>
      <c r="C12" s="239">
        <v>8</v>
      </c>
      <c r="D12" s="239">
        <v>41</v>
      </c>
      <c r="E12" s="239">
        <v>34</v>
      </c>
      <c r="F12" s="239">
        <v>20</v>
      </c>
      <c r="G12" s="239">
        <v>22</v>
      </c>
      <c r="H12" s="239">
        <v>22</v>
      </c>
      <c r="I12" s="239">
        <v>24</v>
      </c>
      <c r="J12" s="239" t="s">
        <v>262</v>
      </c>
      <c r="K12" s="239" t="s">
        <v>262</v>
      </c>
      <c r="L12" s="239" t="s">
        <v>262</v>
      </c>
      <c r="M12" s="239">
        <v>17</v>
      </c>
      <c r="N12" s="239">
        <v>35</v>
      </c>
    </row>
    <row r="13" spans="1:29" s="270" customFormat="1" x14ac:dyDescent="0.2">
      <c r="A13" s="138" t="s">
        <v>565</v>
      </c>
      <c r="B13" s="256">
        <v>285</v>
      </c>
      <c r="C13" s="239">
        <v>57</v>
      </c>
      <c r="D13" s="239">
        <v>16</v>
      </c>
      <c r="E13" s="239">
        <v>5</v>
      </c>
      <c r="F13" s="239">
        <v>36</v>
      </c>
      <c r="G13" s="239">
        <v>32</v>
      </c>
      <c r="H13" s="239">
        <v>40</v>
      </c>
      <c r="I13" s="239">
        <v>8</v>
      </c>
      <c r="J13" s="239">
        <v>11</v>
      </c>
      <c r="K13" s="239">
        <v>27</v>
      </c>
      <c r="L13" s="239">
        <v>16</v>
      </c>
      <c r="M13" s="239">
        <v>10</v>
      </c>
      <c r="N13" s="239">
        <v>27</v>
      </c>
    </row>
    <row r="14" spans="1:29" s="257" customFormat="1" x14ac:dyDescent="0.2">
      <c r="A14" s="138" t="s">
        <v>566</v>
      </c>
      <c r="B14" s="256">
        <v>20</v>
      </c>
      <c r="C14" s="239">
        <v>10</v>
      </c>
      <c r="D14" s="239">
        <v>1</v>
      </c>
      <c r="E14" s="239">
        <v>1</v>
      </c>
      <c r="F14" s="239" t="s">
        <v>262</v>
      </c>
      <c r="G14" s="239">
        <v>1</v>
      </c>
      <c r="H14" s="239">
        <v>1</v>
      </c>
      <c r="I14" s="239">
        <v>2</v>
      </c>
      <c r="J14" s="239">
        <v>1</v>
      </c>
      <c r="K14" s="239" t="s">
        <v>262</v>
      </c>
      <c r="L14" s="239">
        <v>1</v>
      </c>
      <c r="M14" s="239" t="s">
        <v>262</v>
      </c>
      <c r="N14" s="239">
        <v>2</v>
      </c>
    </row>
    <row r="15" spans="1:29" s="270" customFormat="1" ht="22.5" x14ac:dyDescent="0.2">
      <c r="A15" s="138" t="s">
        <v>537</v>
      </c>
      <c r="B15" s="256">
        <v>7</v>
      </c>
      <c r="C15" s="239" t="s">
        <v>262</v>
      </c>
      <c r="D15" s="239" t="s">
        <v>262</v>
      </c>
      <c r="E15" s="239" t="s">
        <v>262</v>
      </c>
      <c r="F15" s="239">
        <v>5</v>
      </c>
      <c r="G15" s="239">
        <v>2</v>
      </c>
      <c r="H15" s="239" t="s">
        <v>262</v>
      </c>
      <c r="I15" s="239" t="s">
        <v>262</v>
      </c>
      <c r="J15" s="239" t="s">
        <v>262</v>
      </c>
      <c r="K15" s="239" t="s">
        <v>262</v>
      </c>
      <c r="L15" s="239" t="s">
        <v>262</v>
      </c>
      <c r="M15" s="239" t="s">
        <v>262</v>
      </c>
      <c r="N15" s="239" t="s">
        <v>262</v>
      </c>
      <c r="P15" s="220"/>
      <c r="Q15" s="220"/>
      <c r="R15" s="220"/>
      <c r="S15" s="220"/>
      <c r="T15" s="220"/>
      <c r="U15" s="220"/>
      <c r="V15" s="220"/>
      <c r="W15" s="220"/>
      <c r="X15" s="220"/>
      <c r="Y15" s="220"/>
      <c r="Z15" s="220"/>
      <c r="AA15" s="220"/>
      <c r="AB15" s="220"/>
      <c r="AC15" s="220"/>
    </row>
    <row r="16" spans="1:29" s="270" customFormat="1" x14ac:dyDescent="0.2">
      <c r="A16" s="138" t="s">
        <v>555</v>
      </c>
      <c r="B16" s="256">
        <v>25</v>
      </c>
      <c r="C16" s="239">
        <v>2</v>
      </c>
      <c r="D16" s="239" t="s">
        <v>262</v>
      </c>
      <c r="E16" s="239">
        <v>2</v>
      </c>
      <c r="F16" s="239">
        <v>3</v>
      </c>
      <c r="G16" s="239">
        <v>3</v>
      </c>
      <c r="H16" s="239">
        <v>3</v>
      </c>
      <c r="I16" s="239">
        <v>1</v>
      </c>
      <c r="J16" s="239">
        <v>4</v>
      </c>
      <c r="K16" s="239">
        <v>2</v>
      </c>
      <c r="L16" s="239">
        <v>1</v>
      </c>
      <c r="M16" s="239">
        <v>3</v>
      </c>
      <c r="N16" s="239">
        <v>1</v>
      </c>
    </row>
    <row r="17" spans="1:29" s="270" customFormat="1" x14ac:dyDescent="0.2">
      <c r="A17" s="138" t="s">
        <v>472</v>
      </c>
      <c r="B17" s="256">
        <v>314</v>
      </c>
      <c r="C17" s="239">
        <v>11</v>
      </c>
      <c r="D17" s="239">
        <v>7</v>
      </c>
      <c r="E17" s="239">
        <v>9</v>
      </c>
      <c r="F17" s="239">
        <v>100</v>
      </c>
      <c r="G17" s="239">
        <v>21</v>
      </c>
      <c r="H17" s="239">
        <v>23</v>
      </c>
      <c r="I17" s="239">
        <v>3</v>
      </c>
      <c r="J17" s="239">
        <v>56</v>
      </c>
      <c r="K17" s="239">
        <v>4</v>
      </c>
      <c r="L17" s="239">
        <v>71</v>
      </c>
      <c r="M17" s="239">
        <v>3</v>
      </c>
      <c r="N17" s="239">
        <v>6</v>
      </c>
    </row>
    <row r="18" spans="1:29" ht="15.75" customHeight="1" x14ac:dyDescent="0.2">
      <c r="A18" s="137" t="s">
        <v>267</v>
      </c>
      <c r="B18" s="237"/>
      <c r="C18" s="239"/>
      <c r="D18" s="239"/>
      <c r="E18" s="239"/>
      <c r="F18" s="239"/>
      <c r="G18" s="239"/>
      <c r="H18" s="239"/>
      <c r="I18" s="239"/>
      <c r="J18" s="239"/>
      <c r="K18" s="239"/>
      <c r="L18" s="239"/>
      <c r="M18" s="239"/>
      <c r="N18" s="239"/>
      <c r="P18" s="257"/>
      <c r="Q18" s="257"/>
      <c r="R18" s="257"/>
      <c r="S18" s="257"/>
      <c r="T18" s="257"/>
      <c r="U18" s="257"/>
      <c r="V18" s="257"/>
      <c r="W18" s="257"/>
      <c r="X18" s="257"/>
      <c r="Y18" s="257"/>
      <c r="Z18" s="257"/>
      <c r="AA18" s="257"/>
      <c r="AB18" s="257"/>
      <c r="AC18" s="257"/>
    </row>
    <row r="19" spans="1:29" x14ac:dyDescent="0.2">
      <c r="A19" s="139" t="s">
        <v>568</v>
      </c>
      <c r="B19" s="237">
        <v>1554</v>
      </c>
      <c r="C19" s="239">
        <v>153</v>
      </c>
      <c r="D19" s="239">
        <v>78</v>
      </c>
      <c r="E19" s="239">
        <v>156</v>
      </c>
      <c r="F19" s="239">
        <v>462</v>
      </c>
      <c r="G19" s="239">
        <v>185</v>
      </c>
      <c r="H19" s="239">
        <v>93</v>
      </c>
      <c r="I19" s="239">
        <v>46</v>
      </c>
      <c r="J19" s="239">
        <v>75</v>
      </c>
      <c r="K19" s="239">
        <v>49</v>
      </c>
      <c r="L19" s="239">
        <v>63</v>
      </c>
      <c r="M19" s="239">
        <v>58</v>
      </c>
      <c r="N19" s="239">
        <v>136</v>
      </c>
    </row>
    <row r="20" spans="1:29" s="255" customFormat="1" x14ac:dyDescent="0.2">
      <c r="A20" s="139" t="s">
        <v>545</v>
      </c>
      <c r="B20" s="237">
        <v>1523</v>
      </c>
      <c r="C20" s="239">
        <v>224</v>
      </c>
      <c r="D20" s="239">
        <v>64</v>
      </c>
      <c r="E20" s="239">
        <v>163</v>
      </c>
      <c r="F20" s="239">
        <v>390</v>
      </c>
      <c r="G20" s="239">
        <v>149</v>
      </c>
      <c r="H20" s="239">
        <v>84</v>
      </c>
      <c r="I20" s="239">
        <v>67</v>
      </c>
      <c r="J20" s="239">
        <v>92</v>
      </c>
      <c r="K20" s="239">
        <v>45</v>
      </c>
      <c r="L20" s="239">
        <v>64</v>
      </c>
      <c r="M20" s="239">
        <v>49</v>
      </c>
      <c r="N20" s="239">
        <v>132</v>
      </c>
      <c r="P20" s="220"/>
      <c r="Q20" s="220"/>
      <c r="R20" s="220"/>
      <c r="S20" s="220"/>
      <c r="T20" s="220"/>
      <c r="U20" s="220"/>
      <c r="V20" s="220"/>
      <c r="W20" s="220"/>
      <c r="X20" s="220"/>
      <c r="Y20" s="220"/>
      <c r="Z20" s="220"/>
      <c r="AA20" s="220"/>
      <c r="AB20" s="220"/>
      <c r="AC20" s="220"/>
    </row>
    <row r="21" spans="1:29" ht="15.75" customHeight="1" x14ac:dyDescent="0.2">
      <c r="A21" s="137" t="s">
        <v>268</v>
      </c>
      <c r="B21" s="237"/>
      <c r="C21" s="239"/>
      <c r="D21" s="239"/>
      <c r="E21" s="239"/>
      <c r="F21" s="239"/>
      <c r="G21" s="239"/>
      <c r="H21" s="239"/>
      <c r="I21" s="239"/>
      <c r="J21" s="239"/>
      <c r="K21" s="239"/>
      <c r="L21" s="239"/>
      <c r="M21" s="239"/>
      <c r="N21" s="239"/>
      <c r="P21" s="270"/>
      <c r="Q21" s="270"/>
      <c r="R21" s="270"/>
      <c r="S21" s="270"/>
      <c r="T21" s="270"/>
      <c r="U21" s="270"/>
      <c r="V21" s="270"/>
      <c r="W21" s="270"/>
      <c r="X21" s="270"/>
      <c r="Y21" s="270"/>
      <c r="Z21" s="270"/>
      <c r="AA21" s="270"/>
      <c r="AB21" s="270"/>
      <c r="AC21" s="270"/>
    </row>
    <row r="22" spans="1:29" s="270" customFormat="1" ht="12.75" customHeight="1" x14ac:dyDescent="0.2">
      <c r="A22" s="139" t="s">
        <v>269</v>
      </c>
      <c r="B22" s="237">
        <v>1470</v>
      </c>
      <c r="C22" s="239">
        <v>215</v>
      </c>
      <c r="D22" s="239">
        <v>109</v>
      </c>
      <c r="E22" s="239">
        <v>81</v>
      </c>
      <c r="F22" s="239">
        <v>261</v>
      </c>
      <c r="G22" s="239">
        <v>175</v>
      </c>
      <c r="H22" s="239">
        <v>205</v>
      </c>
      <c r="I22" s="239">
        <v>46</v>
      </c>
      <c r="J22" s="239">
        <v>97</v>
      </c>
      <c r="K22" s="239">
        <v>72</v>
      </c>
      <c r="L22" s="239">
        <v>64</v>
      </c>
      <c r="M22" s="239">
        <v>49</v>
      </c>
      <c r="N22" s="239">
        <v>96</v>
      </c>
    </row>
    <row r="23" spans="1:29" s="270" customFormat="1" ht="22.5" x14ac:dyDescent="0.2">
      <c r="A23" s="139" t="s">
        <v>553</v>
      </c>
      <c r="B23" s="237">
        <v>137</v>
      </c>
      <c r="C23" s="239">
        <v>8</v>
      </c>
      <c r="D23" s="239" t="s">
        <v>262</v>
      </c>
      <c r="E23" s="239" t="s">
        <v>262</v>
      </c>
      <c r="F23" s="239">
        <v>10</v>
      </c>
      <c r="G23" s="239">
        <v>2</v>
      </c>
      <c r="H23" s="239">
        <v>28</v>
      </c>
      <c r="I23" s="239" t="s">
        <v>262</v>
      </c>
      <c r="J23" s="239" t="s">
        <v>262</v>
      </c>
      <c r="K23" s="239">
        <v>11</v>
      </c>
      <c r="L23" s="239" t="s">
        <v>262</v>
      </c>
      <c r="M23" s="239">
        <v>6</v>
      </c>
      <c r="N23" s="239">
        <v>72</v>
      </c>
    </row>
    <row r="24" spans="1:29" s="270" customFormat="1" x14ac:dyDescent="0.2">
      <c r="A24" s="279" t="s">
        <v>593</v>
      </c>
      <c r="B24" s="240">
        <v>2</v>
      </c>
      <c r="C24" s="241" t="s">
        <v>262</v>
      </c>
      <c r="D24" s="241" t="s">
        <v>262</v>
      </c>
      <c r="E24" s="241" t="s">
        <v>262</v>
      </c>
      <c r="F24" s="241" t="s">
        <v>262</v>
      </c>
      <c r="G24" s="241" t="s">
        <v>262</v>
      </c>
      <c r="H24" s="241" t="s">
        <v>262</v>
      </c>
      <c r="I24" s="241" t="s">
        <v>262</v>
      </c>
      <c r="J24" s="241" t="s">
        <v>262</v>
      </c>
      <c r="K24" s="241" t="s">
        <v>262</v>
      </c>
      <c r="L24" s="241" t="s">
        <v>262</v>
      </c>
      <c r="M24" s="241" t="s">
        <v>262</v>
      </c>
      <c r="N24" s="241">
        <v>2</v>
      </c>
      <c r="O24" s="239"/>
    </row>
    <row r="25" spans="1:29" ht="15.75" customHeight="1" x14ac:dyDescent="0.2"/>
    <row r="26" spans="1:29" ht="15.75" customHeight="1" x14ac:dyDescent="0.2">
      <c r="A26" s="68" t="s">
        <v>147</v>
      </c>
    </row>
    <row r="28" spans="1:29" ht="15.75" customHeight="1" x14ac:dyDescent="0.2"/>
    <row r="29" spans="1:29" ht="15.75" customHeight="1" x14ac:dyDescent="0.2"/>
    <row r="30" spans="1:29" ht="15.75" customHeight="1" x14ac:dyDescent="0.2"/>
  </sheetData>
  <mergeCells count="2">
    <mergeCell ref="A3:A4"/>
    <mergeCell ref="B3:N3"/>
  </mergeCells>
  <hyperlinks>
    <hyperlink ref="A26" location="Kazalo!A1" display="nazaj na kazalo" xr:uid="{00000000-0004-0000-2C00-000000000000}"/>
  </hyperlinks>
  <pageMargins left="0.7" right="0.7" top="0.75" bottom="0.75" header="0.3" footer="0.3"/>
  <pageSetup paperSize="9" scale="79"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27"/>
  <sheetViews>
    <sheetView showGridLines="0" tabSelected="1" workbookViewId="0">
      <selection activeCell="F20" sqref="F20"/>
    </sheetView>
  </sheetViews>
  <sheetFormatPr defaultColWidth="9.140625" defaultRowHeight="15" customHeight="1" x14ac:dyDescent="0.2"/>
  <cols>
    <col min="1" max="1" width="33.5703125" style="6" customWidth="1"/>
    <col min="2" max="4" width="8.42578125" style="6" customWidth="1"/>
    <col min="5" max="5" width="7.7109375" style="6" customWidth="1"/>
    <col min="6" max="7" width="8.42578125" style="6" customWidth="1"/>
    <col min="8" max="9" width="7.7109375" style="6" customWidth="1"/>
    <col min="10" max="10" width="29.42578125" style="6" customWidth="1"/>
    <col min="11" max="16384" width="9.140625" style="6"/>
  </cols>
  <sheetData>
    <row r="1" spans="1:9" ht="15" customHeight="1" x14ac:dyDescent="0.2">
      <c r="A1" s="121" t="s">
        <v>488</v>
      </c>
      <c r="B1" s="1"/>
      <c r="C1" s="1"/>
      <c r="D1" s="1"/>
      <c r="E1" s="1"/>
      <c r="F1" s="1"/>
      <c r="G1" s="1"/>
      <c r="H1" s="1"/>
      <c r="I1" s="1"/>
    </row>
    <row r="2" spans="1:9" ht="15" customHeight="1" x14ac:dyDescent="0.2">
      <c r="A2" s="1"/>
      <c r="B2" s="1"/>
      <c r="C2" s="1"/>
      <c r="D2" s="1"/>
      <c r="E2" s="64"/>
      <c r="F2" s="1"/>
      <c r="G2" s="1"/>
      <c r="H2" s="64"/>
      <c r="I2" s="64"/>
    </row>
    <row r="3" spans="1:9" ht="15" customHeight="1" x14ac:dyDescent="0.2">
      <c r="A3" s="49"/>
      <c r="B3" s="312" t="s">
        <v>133</v>
      </c>
      <c r="C3" s="313"/>
      <c r="D3" s="313"/>
      <c r="E3" s="314"/>
      <c r="F3" s="312" t="s">
        <v>134</v>
      </c>
      <c r="G3" s="313"/>
      <c r="H3" s="313"/>
      <c r="I3" s="313"/>
    </row>
    <row r="4" spans="1:9" ht="15" customHeight="1" x14ac:dyDescent="0.2">
      <c r="A4" s="160" t="s">
        <v>126</v>
      </c>
      <c r="B4" s="304"/>
      <c r="C4" s="305"/>
      <c r="D4" s="163"/>
      <c r="E4" s="141" t="str">
        <f>Obdobja!B13</f>
        <v>I-XII 24</v>
      </c>
      <c r="F4" s="319"/>
      <c r="G4" s="320"/>
      <c r="H4" s="320"/>
      <c r="I4" s="141" t="str">
        <f>Obdobja!B11</f>
        <v>XII 24</v>
      </c>
    </row>
    <row r="5" spans="1:9" ht="15" customHeight="1" x14ac:dyDescent="0.2">
      <c r="A5" s="161" t="s">
        <v>125</v>
      </c>
      <c r="B5" s="165" t="s">
        <v>556</v>
      </c>
      <c r="C5" s="166" t="str">
        <f>Obdobja!B11</f>
        <v>XII 24</v>
      </c>
      <c r="D5" s="166" t="str">
        <f>Obdobja!B13</f>
        <v>I-XII 24</v>
      </c>
      <c r="E5" s="166" t="str">
        <f>Obdobja!C13</f>
        <v>I-XII 23</v>
      </c>
      <c r="F5" s="165" t="s">
        <v>549</v>
      </c>
      <c r="G5" s="166" t="s">
        <v>557</v>
      </c>
      <c r="H5" s="166" t="str">
        <f>Obdobja!B11</f>
        <v>XII 24</v>
      </c>
      <c r="I5" s="166" t="str">
        <f>Obdobja!C11</f>
        <v>XII 23</v>
      </c>
    </row>
    <row r="6" spans="1:9" ht="15" customHeight="1" x14ac:dyDescent="0.2">
      <c r="A6" s="21" t="s">
        <v>0</v>
      </c>
      <c r="B6" s="22">
        <v>17272</v>
      </c>
      <c r="C6" s="23">
        <f>+'[4]izdana-vrste'!M4</f>
        <v>1197</v>
      </c>
      <c r="D6" s="23">
        <f>+'[4]izdana-vrste'!M23</f>
        <v>17872</v>
      </c>
      <c r="E6" s="75">
        <f>+D6/'[5]izdana-vrste'!M23*100</f>
        <v>103.47383047707272</v>
      </c>
      <c r="F6" s="22">
        <v>51665</v>
      </c>
      <c r="G6" s="23">
        <v>51907</v>
      </c>
      <c r="H6" s="23">
        <f>+'[4]veljavna -vrste'!M4</f>
        <v>46505</v>
      </c>
      <c r="I6" s="75">
        <f>+H6/'[5]veljavna -vrste'!M4*100</f>
        <v>89.59292580962105</v>
      </c>
    </row>
    <row r="7" spans="1:9" ht="12.75" customHeight="1" x14ac:dyDescent="0.2">
      <c r="A7" s="11"/>
      <c r="B7" s="15"/>
      <c r="C7" s="16"/>
      <c r="D7" s="16"/>
      <c r="E7" s="78"/>
      <c r="F7" s="15"/>
      <c r="G7" s="16"/>
      <c r="H7" s="16"/>
      <c r="I7" s="78"/>
    </row>
    <row r="8" spans="1:9" ht="15" customHeight="1" x14ac:dyDescent="0.2">
      <c r="A8" s="18" t="s">
        <v>122</v>
      </c>
      <c r="B8" s="12" t="s">
        <v>262</v>
      </c>
      <c r="C8" s="13" t="s">
        <v>262</v>
      </c>
      <c r="D8" s="13" t="s">
        <v>262</v>
      </c>
      <c r="E8" s="81" t="s">
        <v>262</v>
      </c>
      <c r="F8" s="12">
        <v>9</v>
      </c>
      <c r="G8" s="13" t="s">
        <v>262</v>
      </c>
      <c r="H8" s="13" t="s">
        <v>262</v>
      </c>
      <c r="I8" s="81" t="s">
        <v>262</v>
      </c>
    </row>
    <row r="9" spans="1:9" ht="15" customHeight="1" x14ac:dyDescent="0.2">
      <c r="A9" s="43" t="s">
        <v>54</v>
      </c>
      <c r="B9" s="12" t="s">
        <v>262</v>
      </c>
      <c r="C9" s="13" t="s">
        <v>262</v>
      </c>
      <c r="D9" s="13" t="s">
        <v>262</v>
      </c>
      <c r="E9" s="81" t="s">
        <v>262</v>
      </c>
      <c r="F9" s="12" t="s">
        <v>262</v>
      </c>
      <c r="G9" s="13" t="s">
        <v>262</v>
      </c>
      <c r="H9" s="13" t="s">
        <v>262</v>
      </c>
      <c r="I9" s="81" t="s">
        <v>262</v>
      </c>
    </row>
    <row r="10" spans="1:9" ht="6.75" customHeight="1" x14ac:dyDescent="0.2">
      <c r="A10" s="18"/>
      <c r="B10" s="12"/>
      <c r="C10" s="13"/>
      <c r="D10" s="13"/>
      <c r="E10" s="81"/>
      <c r="F10" s="12"/>
      <c r="G10" s="13"/>
      <c r="H10" s="13"/>
      <c r="I10" s="81" t="s">
        <v>262</v>
      </c>
    </row>
    <row r="11" spans="1:9" ht="15" customHeight="1" x14ac:dyDescent="0.2">
      <c r="A11" s="18" t="s">
        <v>123</v>
      </c>
      <c r="B11" s="12" t="s">
        <v>262</v>
      </c>
      <c r="C11" s="13" t="s">
        <v>262</v>
      </c>
      <c r="D11" s="13" t="s">
        <v>262</v>
      </c>
      <c r="E11" s="81" t="s">
        <v>262</v>
      </c>
      <c r="F11" s="12" t="s">
        <v>262</v>
      </c>
      <c r="G11" s="13" t="s">
        <v>262</v>
      </c>
      <c r="H11" s="13" t="s">
        <v>262</v>
      </c>
      <c r="I11" s="81" t="s">
        <v>262</v>
      </c>
    </row>
    <row r="12" spans="1:9" ht="15" customHeight="1" x14ac:dyDescent="0.2">
      <c r="A12" s="43" t="s">
        <v>127</v>
      </c>
      <c r="B12" s="12" t="s">
        <v>262</v>
      </c>
      <c r="C12" s="13" t="s">
        <v>262</v>
      </c>
      <c r="D12" s="13" t="s">
        <v>262</v>
      </c>
      <c r="E12" s="81" t="s">
        <v>262</v>
      </c>
      <c r="F12" s="12" t="s">
        <v>262</v>
      </c>
      <c r="G12" s="13" t="s">
        <v>262</v>
      </c>
      <c r="H12" s="13" t="s">
        <v>262</v>
      </c>
      <c r="I12" s="81" t="s">
        <v>262</v>
      </c>
    </row>
    <row r="13" spans="1:9" ht="15" customHeight="1" x14ac:dyDescent="0.2">
      <c r="A13" s="43" t="s">
        <v>128</v>
      </c>
      <c r="B13" s="12" t="s">
        <v>262</v>
      </c>
      <c r="C13" s="13" t="s">
        <v>262</v>
      </c>
      <c r="D13" s="13" t="s">
        <v>262</v>
      </c>
      <c r="E13" s="81" t="s">
        <v>262</v>
      </c>
      <c r="F13" s="12" t="s">
        <v>262</v>
      </c>
      <c r="G13" s="13" t="s">
        <v>262</v>
      </c>
      <c r="H13" s="13" t="s">
        <v>262</v>
      </c>
      <c r="I13" s="81" t="s">
        <v>262</v>
      </c>
    </row>
    <row r="14" spans="1:9" ht="6" customHeight="1" x14ac:dyDescent="0.2">
      <c r="A14" s="18"/>
      <c r="B14" s="12"/>
      <c r="C14" s="13"/>
      <c r="D14" s="13"/>
      <c r="E14" s="81"/>
      <c r="F14" s="12"/>
      <c r="G14" s="13"/>
      <c r="H14" s="13"/>
      <c r="I14" s="81"/>
    </row>
    <row r="15" spans="1:9" ht="15" customHeight="1" x14ac:dyDescent="0.2">
      <c r="A15" s="18" t="s">
        <v>124</v>
      </c>
      <c r="B15" s="12">
        <v>514</v>
      </c>
      <c r="C15" s="13">
        <f>+'[4]izdana-vrste'!M13</f>
        <v>13</v>
      </c>
      <c r="D15" s="13">
        <f>+'[4]izdana-vrste'!M32</f>
        <v>619</v>
      </c>
      <c r="E15" s="81">
        <f>+D15/'[5]izdana-vrste'!M32*100</f>
        <v>120.42801556420233</v>
      </c>
      <c r="F15" s="12">
        <v>10</v>
      </c>
      <c r="G15" s="13">
        <v>10</v>
      </c>
      <c r="H15" s="13">
        <f>+'[4]veljavna -vrste'!M13</f>
        <v>9</v>
      </c>
      <c r="I15" s="81">
        <f>+H15/'[5]veljavna -vrste'!M13*100</f>
        <v>90</v>
      </c>
    </row>
    <row r="16" spans="1:9" ht="15" customHeight="1" x14ac:dyDescent="0.2">
      <c r="A16" s="43" t="s">
        <v>129</v>
      </c>
      <c r="B16" s="12" t="s">
        <v>262</v>
      </c>
      <c r="C16" s="13" t="s">
        <v>262</v>
      </c>
      <c r="D16" s="13" t="s">
        <v>262</v>
      </c>
      <c r="E16" s="81" t="s">
        <v>262</v>
      </c>
      <c r="F16" s="12" t="s">
        <v>262</v>
      </c>
      <c r="G16" s="13" t="s">
        <v>262</v>
      </c>
      <c r="H16" s="13" t="s">
        <v>262</v>
      </c>
      <c r="I16" s="81" t="s">
        <v>262</v>
      </c>
    </row>
    <row r="17" spans="1:11" ht="15" customHeight="1" x14ac:dyDescent="0.2">
      <c r="A17" s="43" t="s">
        <v>130</v>
      </c>
      <c r="B17" s="12" t="s">
        <v>262</v>
      </c>
      <c r="C17" s="13" t="s">
        <v>262</v>
      </c>
      <c r="D17" s="13" t="s">
        <v>262</v>
      </c>
      <c r="E17" s="81" t="s">
        <v>262</v>
      </c>
      <c r="F17" s="12" t="s">
        <v>262</v>
      </c>
      <c r="G17" s="13" t="s">
        <v>262</v>
      </c>
      <c r="H17" s="13" t="s">
        <v>262</v>
      </c>
      <c r="I17" s="81" t="s">
        <v>262</v>
      </c>
    </row>
    <row r="18" spans="1:11" ht="15" customHeight="1" x14ac:dyDescent="0.2">
      <c r="A18" s="43" t="s">
        <v>131</v>
      </c>
      <c r="B18" s="12">
        <v>514</v>
      </c>
      <c r="C18" s="13">
        <f>+'[4]izdana-vrste'!M16</f>
        <v>13</v>
      </c>
      <c r="D18" s="13">
        <f>+'[4]izdana-vrste'!M35</f>
        <v>619</v>
      </c>
      <c r="E18" s="81">
        <f>+D18/'[5]izdana-vrste'!M35*100</f>
        <v>120.42801556420233</v>
      </c>
      <c r="F18" s="12">
        <v>10</v>
      </c>
      <c r="G18" s="13">
        <v>10</v>
      </c>
      <c r="H18" s="13">
        <f>+'[4]veljavna -vrste'!M16</f>
        <v>9</v>
      </c>
      <c r="I18" s="81">
        <f>+H18/'[5]veljavna -vrste'!M16*100</f>
        <v>90</v>
      </c>
    </row>
    <row r="19" spans="1:11" ht="8.25" customHeight="1" x14ac:dyDescent="0.2">
      <c r="A19" s="18"/>
      <c r="B19" s="12"/>
      <c r="C19" s="13"/>
      <c r="D19" s="13"/>
      <c r="E19" s="81"/>
      <c r="F19" s="12"/>
      <c r="G19" s="13"/>
      <c r="H19" s="13"/>
      <c r="I19" s="81"/>
    </row>
    <row r="20" spans="1:11" ht="24.95" customHeight="1" x14ac:dyDescent="0.2">
      <c r="A20" s="187" t="s">
        <v>533</v>
      </c>
      <c r="B20" s="12">
        <v>16758</v>
      </c>
      <c r="C20" s="13">
        <f>+'[4]izdana-vrste'!M18</f>
        <v>1184</v>
      </c>
      <c r="D20" s="13">
        <f>+'[4]izdana-vrste'!M37</f>
        <v>17253</v>
      </c>
      <c r="E20" s="81">
        <f>+D20/'[5]izdana-vrste'!M37*100</f>
        <v>102.95381310418905</v>
      </c>
      <c r="F20" s="12">
        <v>51646</v>
      </c>
      <c r="G20" s="13">
        <v>51897</v>
      </c>
      <c r="H20" s="13">
        <f>+'[4]veljavna -vrste'!M18</f>
        <v>46496</v>
      </c>
      <c r="I20" s="81">
        <f>+H20/'[5]veljavna -vrste'!M18*100</f>
        <v>89.592847370753603</v>
      </c>
    </row>
    <row r="21" spans="1:11" ht="9" customHeight="1" x14ac:dyDescent="0.2">
      <c r="A21" s="18"/>
      <c r="B21" s="12"/>
      <c r="C21" s="13"/>
      <c r="D21" s="13"/>
      <c r="E21" s="81"/>
      <c r="F21" s="12"/>
      <c r="G21" s="13"/>
      <c r="H21" s="13"/>
      <c r="I21" s="81"/>
    </row>
    <row r="22" spans="1:11" ht="15" customHeight="1" x14ac:dyDescent="0.2">
      <c r="A22" s="25" t="s">
        <v>132</v>
      </c>
      <c r="B22" s="26" t="s">
        <v>262</v>
      </c>
      <c r="C22" s="27" t="s">
        <v>262</v>
      </c>
      <c r="D22" s="27" t="s">
        <v>262</v>
      </c>
      <c r="E22" s="83" t="s">
        <v>262</v>
      </c>
      <c r="F22" s="26" t="s">
        <v>262</v>
      </c>
      <c r="G22" s="27" t="s">
        <v>262</v>
      </c>
      <c r="H22" s="27" t="s">
        <v>262</v>
      </c>
      <c r="I22" s="83" t="s">
        <v>262</v>
      </c>
      <c r="J22" s="7"/>
      <c r="K22" s="7"/>
    </row>
    <row r="23" spans="1:11" ht="15" customHeight="1" x14ac:dyDescent="0.2">
      <c r="A23" s="18"/>
      <c r="B23" s="13"/>
      <c r="C23" s="13"/>
      <c r="D23" s="13"/>
      <c r="E23" s="81"/>
      <c r="F23" s="13"/>
      <c r="G23" s="13"/>
      <c r="H23" s="13"/>
      <c r="I23" s="81"/>
    </row>
    <row r="24" spans="1:11" ht="15" customHeight="1" x14ac:dyDescent="0.2">
      <c r="A24" s="247" t="s">
        <v>475</v>
      </c>
      <c r="B24" s="13"/>
      <c r="C24" s="13"/>
      <c r="D24" s="13"/>
      <c r="E24" s="81"/>
      <c r="F24" s="13"/>
      <c r="G24" s="13"/>
      <c r="H24" s="13"/>
      <c r="I24" s="81"/>
    </row>
    <row r="25" spans="1:11" ht="15" customHeight="1" x14ac:dyDescent="0.2">
      <c r="A25" s="247" t="s">
        <v>476</v>
      </c>
      <c r="B25" s="13"/>
      <c r="C25" s="13"/>
      <c r="D25" s="13"/>
      <c r="E25" s="81"/>
      <c r="F25" s="13"/>
      <c r="G25" s="13"/>
      <c r="H25" s="13"/>
      <c r="I25" s="81"/>
    </row>
    <row r="26" spans="1:11" ht="15" customHeight="1" x14ac:dyDescent="0.2">
      <c r="A26" s="10"/>
      <c r="B26" s="10"/>
      <c r="C26" s="10"/>
      <c r="D26" s="10"/>
      <c r="E26" s="10"/>
      <c r="F26" s="10"/>
      <c r="G26" s="58"/>
      <c r="H26" s="10"/>
      <c r="I26" s="10"/>
    </row>
    <row r="27" spans="1:11" ht="15" customHeight="1" x14ac:dyDescent="0.2">
      <c r="A27" s="68" t="s">
        <v>147</v>
      </c>
      <c r="H27" s="7"/>
    </row>
  </sheetData>
  <mergeCells count="4">
    <mergeCell ref="B3:E3"/>
    <mergeCell ref="F3:I3"/>
    <mergeCell ref="B4:C4"/>
    <mergeCell ref="F4:H4"/>
  </mergeCells>
  <hyperlinks>
    <hyperlink ref="A27" location="Kazalo!A1" display="nazaj na kazalo" xr:uid="{00000000-0004-0000-2D00-000000000000}"/>
  </hyperlinks>
  <pageMargins left="0.43307086614173229" right="0.43307086614173229" top="0.98425196850393704" bottom="0.98425196850393704" header="0" footer="0"/>
  <pageSetup paperSize="9" scale="97" fitToHeight="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F392-9DEE-4A61-AB5C-B2840B56E431}">
  <dimension ref="A1:E22"/>
  <sheetViews>
    <sheetView showGridLines="0" tabSelected="1" workbookViewId="0">
      <selection activeCell="F20" sqref="F20"/>
    </sheetView>
  </sheetViews>
  <sheetFormatPr defaultRowHeight="12.75" x14ac:dyDescent="0.2"/>
  <cols>
    <col min="1" max="1" width="56.7109375" customWidth="1"/>
  </cols>
  <sheetData>
    <row r="1" spans="1:5" ht="15" customHeight="1" x14ac:dyDescent="0.2">
      <c r="A1" s="326" t="s">
        <v>595</v>
      </c>
      <c r="B1" s="327"/>
      <c r="C1" s="327"/>
      <c r="D1" s="327"/>
      <c r="E1" s="327"/>
    </row>
    <row r="2" spans="1:5" ht="15" customHeight="1" x14ac:dyDescent="0.2">
      <c r="A2" s="327"/>
      <c r="B2" s="327"/>
      <c r="C2" s="327"/>
      <c r="D2" s="327"/>
      <c r="E2" s="327"/>
    </row>
    <row r="3" spans="1:5" ht="15" customHeight="1" x14ac:dyDescent="0.2">
      <c r="A3" s="328"/>
      <c r="B3" s="312" t="s">
        <v>596</v>
      </c>
      <c r="C3" s="313"/>
      <c r="D3" s="313"/>
      <c r="E3" s="313"/>
    </row>
    <row r="4" spans="1:5" ht="15" customHeight="1" x14ac:dyDescent="0.2">
      <c r="A4" s="329" t="s">
        <v>597</v>
      </c>
      <c r="B4" s="304"/>
      <c r="C4" s="305"/>
      <c r="D4" s="285"/>
      <c r="E4" s="141" t="s">
        <v>632</v>
      </c>
    </row>
    <row r="5" spans="1:5" ht="15" customHeight="1" x14ac:dyDescent="0.2">
      <c r="A5" s="330" t="s">
        <v>598</v>
      </c>
      <c r="B5" s="165" t="s">
        <v>556</v>
      </c>
      <c r="C5" s="166" t="s">
        <v>633</v>
      </c>
      <c r="D5" s="166" t="s">
        <v>632</v>
      </c>
      <c r="E5" s="166" t="s">
        <v>634</v>
      </c>
    </row>
    <row r="6" spans="1:5" ht="15" customHeight="1" x14ac:dyDescent="0.2">
      <c r="A6" s="331" t="s">
        <v>0</v>
      </c>
      <c r="B6" s="22">
        <f xml:space="preserve"> SUM(B8:B17)</f>
        <v>27408</v>
      </c>
      <c r="C6" s="16">
        <f xml:space="preserve"> SUM(C8:C17)</f>
        <v>1888</v>
      </c>
      <c r="D6" s="16">
        <f xml:space="preserve"> SUM(D8:D17)</f>
        <v>26059</v>
      </c>
      <c r="E6" s="75">
        <v>95.078079392877996</v>
      </c>
    </row>
    <row r="7" spans="1:5" ht="15" customHeight="1" x14ac:dyDescent="0.2">
      <c r="A7" s="332"/>
      <c r="B7" s="15"/>
      <c r="C7" s="16"/>
      <c r="D7" s="16"/>
      <c r="E7" s="78"/>
    </row>
    <row r="8" spans="1:5" ht="15" customHeight="1" x14ac:dyDescent="0.2">
      <c r="A8" s="333" t="s">
        <v>599</v>
      </c>
      <c r="B8" s="12">
        <v>2531</v>
      </c>
      <c r="C8" s="13">
        <v>181</v>
      </c>
      <c r="D8" s="13">
        <v>2851</v>
      </c>
      <c r="E8" s="81">
        <v>112.64322402212564</v>
      </c>
    </row>
    <row r="9" spans="1:5" ht="15" customHeight="1" x14ac:dyDescent="0.2">
      <c r="A9" s="333" t="s">
        <v>600</v>
      </c>
      <c r="B9" s="12">
        <v>11853</v>
      </c>
      <c r="C9" s="13">
        <v>677</v>
      </c>
      <c r="D9" s="13">
        <v>9000</v>
      </c>
      <c r="E9" s="81">
        <v>75.930144267274116</v>
      </c>
    </row>
    <row r="10" spans="1:5" ht="15" customHeight="1" x14ac:dyDescent="0.2">
      <c r="A10" s="333" t="s">
        <v>601</v>
      </c>
      <c r="B10" s="12">
        <v>7619</v>
      </c>
      <c r="C10" s="13">
        <v>611</v>
      </c>
      <c r="D10" s="13">
        <v>8101</v>
      </c>
      <c r="E10" s="81">
        <v>106.32628953930963</v>
      </c>
    </row>
    <row r="11" spans="1:5" ht="15" customHeight="1" x14ac:dyDescent="0.2">
      <c r="A11" s="333" t="s">
        <v>602</v>
      </c>
      <c r="B11" s="12">
        <v>3626</v>
      </c>
      <c r="C11" s="13">
        <v>302</v>
      </c>
      <c r="D11" s="13">
        <v>4185</v>
      </c>
      <c r="E11" s="81">
        <v>115.41643684500826</v>
      </c>
    </row>
    <row r="12" spans="1:5" ht="15" customHeight="1" x14ac:dyDescent="0.2">
      <c r="A12" s="333" t="s">
        <v>603</v>
      </c>
      <c r="B12" s="12">
        <v>319</v>
      </c>
      <c r="C12" s="13">
        <v>20</v>
      </c>
      <c r="D12" s="13">
        <v>261</v>
      </c>
      <c r="E12" s="81">
        <v>81.818181818181827</v>
      </c>
    </row>
    <row r="13" spans="1:5" ht="15" customHeight="1" x14ac:dyDescent="0.2">
      <c r="A13" s="333" t="s">
        <v>604</v>
      </c>
      <c r="B13" s="12">
        <v>399</v>
      </c>
      <c r="C13" s="13">
        <v>11</v>
      </c>
      <c r="D13" s="13">
        <v>273</v>
      </c>
      <c r="E13" s="81">
        <v>68.421052631578945</v>
      </c>
    </row>
    <row r="14" spans="1:5" ht="15" customHeight="1" x14ac:dyDescent="0.2">
      <c r="A14" s="333" t="s">
        <v>605</v>
      </c>
      <c r="B14" s="12">
        <v>161</v>
      </c>
      <c r="C14" s="13">
        <v>38</v>
      </c>
      <c r="D14" s="13">
        <v>444</v>
      </c>
      <c r="E14" s="81">
        <v>275.77639751552795</v>
      </c>
    </row>
    <row r="15" spans="1:5" ht="15" customHeight="1" x14ac:dyDescent="0.2">
      <c r="A15" s="333" t="s">
        <v>606</v>
      </c>
      <c r="B15" s="12">
        <v>14</v>
      </c>
      <c r="C15" s="13" t="s">
        <v>262</v>
      </c>
      <c r="D15" s="13">
        <v>12</v>
      </c>
      <c r="E15" s="81">
        <v>85.714285714285708</v>
      </c>
    </row>
    <row r="16" spans="1:5" ht="15" customHeight="1" x14ac:dyDescent="0.2">
      <c r="A16" s="333" t="s">
        <v>607</v>
      </c>
      <c r="B16" s="12">
        <v>726</v>
      </c>
      <c r="C16" s="13">
        <v>48</v>
      </c>
      <c r="D16" s="13">
        <v>717</v>
      </c>
      <c r="E16" s="81">
        <v>98.760330578512395</v>
      </c>
    </row>
    <row r="17" spans="1:5" ht="15" customHeight="1" x14ac:dyDescent="0.2">
      <c r="A17" s="335" t="s">
        <v>608</v>
      </c>
      <c r="B17" s="26">
        <v>160</v>
      </c>
      <c r="C17" s="27" t="s">
        <v>262</v>
      </c>
      <c r="D17" s="27">
        <v>215</v>
      </c>
      <c r="E17" s="83">
        <v>134.375</v>
      </c>
    </row>
    <row r="18" spans="1:5" ht="15" customHeight="1" x14ac:dyDescent="0.2">
      <c r="A18" s="336"/>
      <c r="B18" s="334"/>
      <c r="C18" s="334"/>
      <c r="D18" s="337"/>
      <c r="E18" s="338"/>
    </row>
    <row r="19" spans="1:5" ht="15" customHeight="1" x14ac:dyDescent="0.2">
      <c r="A19" s="339" t="s">
        <v>609</v>
      </c>
      <c r="B19" s="340"/>
      <c r="C19" s="340"/>
      <c r="D19" s="340"/>
      <c r="E19" s="338"/>
    </row>
    <row r="20" spans="1:5" ht="15" customHeight="1" x14ac:dyDescent="0.2">
      <c r="A20" s="339" t="s">
        <v>610</v>
      </c>
      <c r="B20" s="340"/>
      <c r="C20" s="340"/>
      <c r="D20" s="340"/>
      <c r="E20" s="338"/>
    </row>
    <row r="21" spans="1:5" ht="15" customHeight="1" x14ac:dyDescent="0.2">
      <c r="A21" s="341"/>
      <c r="B21" s="341"/>
      <c r="C21" s="341"/>
      <c r="D21" s="341"/>
      <c r="E21" s="341"/>
    </row>
    <row r="22" spans="1:5" ht="15" customHeight="1" x14ac:dyDescent="0.2">
      <c r="A22" s="342" t="s">
        <v>147</v>
      </c>
      <c r="B22" s="341"/>
      <c r="C22" s="341"/>
      <c r="D22" s="341"/>
      <c r="E22" s="341"/>
    </row>
  </sheetData>
  <mergeCells count="2">
    <mergeCell ref="B3:E3"/>
    <mergeCell ref="B4:C4"/>
  </mergeCells>
  <hyperlinks>
    <hyperlink ref="A22" location="Kazalo!A1" display="nazaj na kazalo" xr:uid="{9E170448-F82C-4839-83D2-832E37B4D545}"/>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40"/>
  <sheetViews>
    <sheetView showGridLines="0" tabSelected="1" workbookViewId="0">
      <selection activeCell="F20" sqref="F20"/>
    </sheetView>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9" width="18.85546875" style="6" customWidth="1"/>
    <col min="10" max="16384" width="9.140625" style="6"/>
  </cols>
  <sheetData>
    <row r="1" spans="1:8" ht="15" customHeight="1" x14ac:dyDescent="0.2">
      <c r="A1" s="121" t="s">
        <v>487</v>
      </c>
      <c r="B1" s="1"/>
      <c r="C1" s="1"/>
      <c r="D1" s="1"/>
      <c r="E1" s="1"/>
      <c r="F1" s="1"/>
      <c r="G1" s="1"/>
      <c r="H1" s="1"/>
    </row>
    <row r="2" spans="1:8" ht="15" customHeight="1" x14ac:dyDescent="0.2">
      <c r="A2" s="1"/>
      <c r="B2" s="1"/>
      <c r="C2" s="1"/>
      <c r="D2" s="1"/>
      <c r="E2" s="64"/>
      <c r="F2" s="1"/>
      <c r="G2" s="1"/>
      <c r="H2" s="1"/>
    </row>
    <row r="3" spans="1:8" ht="15" customHeight="1" x14ac:dyDescent="0.2">
      <c r="A3" s="49"/>
      <c r="B3" s="312" t="s">
        <v>133</v>
      </c>
      <c r="C3" s="313"/>
      <c r="D3" s="313"/>
      <c r="E3" s="314"/>
      <c r="F3" s="312" t="s">
        <v>135</v>
      </c>
      <c r="G3" s="313"/>
      <c r="H3" s="313"/>
    </row>
    <row r="4" spans="1:8" ht="15" customHeight="1" x14ac:dyDescent="0.2">
      <c r="A4" s="50"/>
      <c r="B4" s="304"/>
      <c r="C4" s="305"/>
      <c r="D4" s="258"/>
      <c r="E4" s="141" t="str">
        <f>Obdobja!B13</f>
        <v>I-XII 24</v>
      </c>
      <c r="F4" s="307" t="s">
        <v>136</v>
      </c>
      <c r="G4" s="308"/>
      <c r="H4" s="308"/>
    </row>
    <row r="5" spans="1:8" ht="15" customHeight="1" x14ac:dyDescent="0.2">
      <c r="A5" s="161" t="s">
        <v>137</v>
      </c>
      <c r="B5" s="165" t="s">
        <v>556</v>
      </c>
      <c r="C5" s="166" t="str">
        <f>Obdobja!B11</f>
        <v>XII 24</v>
      </c>
      <c r="D5" s="166" t="str">
        <f>Obdobja!B13</f>
        <v>I-XII 24</v>
      </c>
      <c r="E5" s="166" t="str">
        <f>Obdobja!C13</f>
        <v>I-XII 23</v>
      </c>
      <c r="F5" s="165" t="s">
        <v>549</v>
      </c>
      <c r="G5" s="166" t="s">
        <v>557</v>
      </c>
      <c r="H5" s="166" t="str">
        <f>Obdobja!B11</f>
        <v>XII 24</v>
      </c>
    </row>
    <row r="6" spans="1:8" ht="15" customHeight="1" x14ac:dyDescent="0.2">
      <c r="A6" s="21" t="s">
        <v>0</v>
      </c>
      <c r="B6" s="190">
        <f>SUM(B8+B15)</f>
        <v>17272</v>
      </c>
      <c r="C6" s="191">
        <f>SUM(C8,C15)</f>
        <v>1197</v>
      </c>
      <c r="D6" s="191">
        <f>SUM(D8,D15)</f>
        <v>17872</v>
      </c>
      <c r="E6" s="202">
        <f>+D6/B6*100</f>
        <v>103.47383047707272</v>
      </c>
      <c r="F6" s="22">
        <f>SUM(F8+F15)</f>
        <v>51665</v>
      </c>
      <c r="G6" s="23">
        <f>SUM(G8+G15)</f>
        <v>51907</v>
      </c>
      <c r="H6" s="23">
        <f>SUM(H8+H15)</f>
        <v>46505</v>
      </c>
    </row>
    <row r="7" spans="1:8" ht="12.75" customHeight="1" x14ac:dyDescent="0.2">
      <c r="A7" s="11"/>
      <c r="B7" s="193"/>
      <c r="C7" s="194"/>
      <c r="D7" s="194"/>
      <c r="E7" s="203"/>
      <c r="F7" s="15"/>
      <c r="G7" s="16"/>
      <c r="H7" s="16"/>
    </row>
    <row r="8" spans="1:8" ht="15" customHeight="1" x14ac:dyDescent="0.2">
      <c r="A8" s="70" t="s">
        <v>138</v>
      </c>
      <c r="B8" s="208">
        <f>SUM(B9:B13)</f>
        <v>17265</v>
      </c>
      <c r="C8" s="204">
        <f t="shared" ref="C8:D8" si="0">SUM(C9:C13)</f>
        <v>1197</v>
      </c>
      <c r="D8" s="204">
        <f t="shared" si="0"/>
        <v>17807</v>
      </c>
      <c r="E8" s="205">
        <f t="shared" ref="E8:E12" si="1">+D8/B8*100</f>
        <v>103.13929916015059</v>
      </c>
      <c r="F8" s="71">
        <f>SUM(F9:F12)</f>
        <v>51650</v>
      </c>
      <c r="G8" s="17">
        <f>SUM(G9:G12)</f>
        <v>51896</v>
      </c>
      <c r="H8" s="17">
        <f>SUM(H9:H12)</f>
        <v>46488</v>
      </c>
    </row>
    <row r="9" spans="1:8" ht="15" customHeight="1" x14ac:dyDescent="0.2">
      <c r="A9" s="43" t="s">
        <v>139</v>
      </c>
      <c r="B9" s="196">
        <v>13418</v>
      </c>
      <c r="C9" s="197">
        <v>903</v>
      </c>
      <c r="D9" s="197">
        <v>13741</v>
      </c>
      <c r="E9" s="206">
        <f t="shared" si="1"/>
        <v>102.40721418989418</v>
      </c>
      <c r="F9" s="12">
        <v>46176</v>
      </c>
      <c r="G9" s="13">
        <v>44856</v>
      </c>
      <c r="H9" s="13">
        <v>38244</v>
      </c>
    </row>
    <row r="10" spans="1:8" ht="15" customHeight="1" x14ac:dyDescent="0.2">
      <c r="A10" s="43" t="s">
        <v>141</v>
      </c>
      <c r="B10" s="196">
        <v>3829</v>
      </c>
      <c r="C10" s="197">
        <v>294</v>
      </c>
      <c r="D10" s="197">
        <v>4056</v>
      </c>
      <c r="E10" s="206">
        <f t="shared" si="1"/>
        <v>105.92844084617394</v>
      </c>
      <c r="F10" s="12">
        <v>5466</v>
      </c>
      <c r="G10" s="13">
        <v>7036</v>
      </c>
      <c r="H10" s="13">
        <v>8242</v>
      </c>
    </row>
    <row r="11" spans="1:8" ht="15" customHeight="1" x14ac:dyDescent="0.2">
      <c r="A11" s="43" t="s">
        <v>142</v>
      </c>
      <c r="B11" s="196">
        <v>2</v>
      </c>
      <c r="C11" s="197" t="s">
        <v>262</v>
      </c>
      <c r="D11" s="197">
        <v>1</v>
      </c>
      <c r="E11" s="206">
        <f t="shared" si="1"/>
        <v>50</v>
      </c>
      <c r="F11" s="12">
        <v>7</v>
      </c>
      <c r="G11" s="13">
        <v>2</v>
      </c>
      <c r="H11" s="13">
        <v>2</v>
      </c>
    </row>
    <row r="12" spans="1:8" ht="15" customHeight="1" x14ac:dyDescent="0.2">
      <c r="A12" s="43" t="s">
        <v>531</v>
      </c>
      <c r="B12" s="196">
        <v>16</v>
      </c>
      <c r="C12" s="197" t="s">
        <v>262</v>
      </c>
      <c r="D12" s="197">
        <v>8</v>
      </c>
      <c r="E12" s="206">
        <f t="shared" si="1"/>
        <v>50</v>
      </c>
      <c r="F12" s="12">
        <v>1</v>
      </c>
      <c r="G12" s="13">
        <v>2</v>
      </c>
      <c r="H12" s="13" t="s">
        <v>262</v>
      </c>
    </row>
    <row r="13" spans="1:8" ht="15" customHeight="1" x14ac:dyDescent="0.2">
      <c r="A13" s="43" t="s">
        <v>570</v>
      </c>
      <c r="B13" s="196" t="s">
        <v>262</v>
      </c>
      <c r="C13" s="197" t="s">
        <v>262</v>
      </c>
      <c r="D13" s="197">
        <v>1</v>
      </c>
      <c r="E13" s="206" t="s">
        <v>262</v>
      </c>
      <c r="F13" s="12" t="s">
        <v>262</v>
      </c>
      <c r="G13" s="13" t="s">
        <v>262</v>
      </c>
      <c r="H13" s="13" t="s">
        <v>262</v>
      </c>
    </row>
    <row r="14" spans="1:8" ht="9.75" customHeight="1" x14ac:dyDescent="0.2">
      <c r="A14" s="18"/>
      <c r="B14" s="196"/>
      <c r="C14" s="197"/>
      <c r="D14" s="197"/>
      <c r="E14" s="206"/>
      <c r="F14" s="12"/>
      <c r="G14" s="13"/>
      <c r="H14" s="13"/>
    </row>
    <row r="15" spans="1:8" ht="15" customHeight="1" x14ac:dyDescent="0.2">
      <c r="A15" s="70" t="s">
        <v>143</v>
      </c>
      <c r="B15" s="208">
        <f>SUM(B16:B22)</f>
        <v>7</v>
      </c>
      <c r="C15" s="204" t="s">
        <v>262</v>
      </c>
      <c r="D15" s="204">
        <f>SUM(D16:D22)</f>
        <v>65</v>
      </c>
      <c r="E15" s="205">
        <f t="shared" ref="E15:E22" si="2">+D15/B15*100</f>
        <v>928.57142857142867</v>
      </c>
      <c r="F15" s="71">
        <f>SUM(F16:F22)</f>
        <v>15</v>
      </c>
      <c r="G15" s="17">
        <f>SUM(G16:G22)</f>
        <v>11</v>
      </c>
      <c r="H15" s="17">
        <f>SUM(H16:H22)</f>
        <v>17</v>
      </c>
    </row>
    <row r="16" spans="1:8" ht="15" customHeight="1" x14ac:dyDescent="0.2">
      <c r="A16" s="43" t="s">
        <v>547</v>
      </c>
      <c r="B16" s="196">
        <v>1</v>
      </c>
      <c r="C16" s="197" t="s">
        <v>262</v>
      </c>
      <c r="D16" s="197">
        <v>1</v>
      </c>
      <c r="E16" s="206">
        <f t="shared" si="2"/>
        <v>100</v>
      </c>
      <c r="F16" s="12">
        <v>1</v>
      </c>
      <c r="G16" s="13" t="s">
        <v>262</v>
      </c>
      <c r="H16" s="13" t="s">
        <v>262</v>
      </c>
    </row>
    <row r="17" spans="1:14" ht="15" customHeight="1" x14ac:dyDescent="0.2">
      <c r="A17" s="43" t="s">
        <v>529</v>
      </c>
      <c r="B17" s="196" t="s">
        <v>262</v>
      </c>
      <c r="C17" s="197" t="s">
        <v>262</v>
      </c>
      <c r="D17" s="197" t="s">
        <v>262</v>
      </c>
      <c r="E17" s="206" t="s">
        <v>262</v>
      </c>
      <c r="F17" s="12">
        <v>1</v>
      </c>
      <c r="G17" s="13" t="s">
        <v>262</v>
      </c>
      <c r="H17" s="13" t="s">
        <v>262</v>
      </c>
    </row>
    <row r="18" spans="1:14" ht="15" customHeight="1" x14ac:dyDescent="0.2">
      <c r="A18" s="43" t="s">
        <v>574</v>
      </c>
      <c r="B18" s="196" t="s">
        <v>262</v>
      </c>
      <c r="C18" s="197" t="s">
        <v>262</v>
      </c>
      <c r="D18" s="197">
        <v>1</v>
      </c>
      <c r="E18" s="206" t="s">
        <v>262</v>
      </c>
      <c r="F18" s="12" t="s">
        <v>262</v>
      </c>
      <c r="G18" s="13" t="s">
        <v>262</v>
      </c>
      <c r="H18" s="13" t="s">
        <v>262</v>
      </c>
    </row>
    <row r="19" spans="1:14" ht="15" customHeight="1" x14ac:dyDescent="0.2">
      <c r="A19" s="43" t="s">
        <v>569</v>
      </c>
      <c r="B19" s="196" t="s">
        <v>262</v>
      </c>
      <c r="C19" s="197" t="s">
        <v>262</v>
      </c>
      <c r="D19" s="197">
        <v>1</v>
      </c>
      <c r="E19" s="206" t="s">
        <v>262</v>
      </c>
      <c r="F19" s="12" t="s">
        <v>262</v>
      </c>
      <c r="G19" s="13" t="s">
        <v>262</v>
      </c>
      <c r="H19" s="13" t="s">
        <v>262</v>
      </c>
    </row>
    <row r="20" spans="1:14" ht="15" customHeight="1" x14ac:dyDescent="0.2">
      <c r="A20" s="43" t="s">
        <v>551</v>
      </c>
      <c r="B20" s="196">
        <v>2</v>
      </c>
      <c r="C20" s="197" t="s">
        <v>262</v>
      </c>
      <c r="D20" s="197">
        <v>1</v>
      </c>
      <c r="E20" s="206">
        <f t="shared" si="2"/>
        <v>50</v>
      </c>
      <c r="F20" s="12" t="s">
        <v>262</v>
      </c>
      <c r="G20" s="13" t="s">
        <v>262</v>
      </c>
      <c r="H20" s="13" t="s">
        <v>262</v>
      </c>
    </row>
    <row r="21" spans="1:14" ht="15" customHeight="1" x14ac:dyDescent="0.2">
      <c r="A21" s="43" t="s">
        <v>563</v>
      </c>
      <c r="B21" s="196" t="s">
        <v>262</v>
      </c>
      <c r="C21" s="197" t="s">
        <v>262</v>
      </c>
      <c r="D21" s="197">
        <v>48</v>
      </c>
      <c r="E21" s="206" t="s">
        <v>262</v>
      </c>
      <c r="F21" s="12" t="s">
        <v>262</v>
      </c>
      <c r="G21" s="13" t="s">
        <v>262</v>
      </c>
      <c r="H21" s="13" t="s">
        <v>262</v>
      </c>
    </row>
    <row r="22" spans="1:14" ht="15" customHeight="1" x14ac:dyDescent="0.2">
      <c r="A22" s="107" t="s">
        <v>468</v>
      </c>
      <c r="B22" s="199">
        <v>4</v>
      </c>
      <c r="C22" s="200" t="s">
        <v>262</v>
      </c>
      <c r="D22" s="200">
        <v>13</v>
      </c>
      <c r="E22" s="207">
        <f t="shared" si="2"/>
        <v>325</v>
      </c>
      <c r="F22" s="108">
        <v>13</v>
      </c>
      <c r="G22" s="109">
        <v>11</v>
      </c>
      <c r="H22" s="109">
        <v>17</v>
      </c>
    </row>
    <row r="23" spans="1:14" ht="15" customHeight="1" x14ac:dyDescent="0.2">
      <c r="A23" s="10"/>
      <c r="B23" s="58"/>
      <c r="C23" s="58"/>
      <c r="D23" s="58"/>
      <c r="E23" s="10"/>
      <c r="F23" s="10"/>
      <c r="G23" s="10"/>
      <c r="H23" s="58"/>
    </row>
    <row r="24" spans="1:14" ht="15" customHeight="1" x14ac:dyDescent="0.2">
      <c r="A24" s="6" t="s">
        <v>475</v>
      </c>
      <c r="C24" s="7"/>
      <c r="D24" s="7"/>
      <c r="F24" s="7"/>
      <c r="G24" s="7"/>
      <c r="H24" s="7"/>
    </row>
    <row r="25" spans="1:14" ht="15" customHeight="1" x14ac:dyDescent="0.2">
      <c r="A25" s="6" t="s">
        <v>476</v>
      </c>
      <c r="B25" s="7"/>
      <c r="C25" s="7"/>
      <c r="D25" s="7"/>
      <c r="E25" s="7"/>
      <c r="F25" s="7"/>
      <c r="G25" s="7"/>
      <c r="H25" s="7"/>
    </row>
    <row r="26" spans="1:14" ht="15" customHeight="1" x14ac:dyDescent="0.2">
      <c r="B26" s="7"/>
      <c r="C26" s="7"/>
      <c r="D26" s="7"/>
      <c r="E26" s="7"/>
      <c r="F26" s="7"/>
      <c r="G26" s="7"/>
      <c r="H26" s="7"/>
      <c r="J26" s="7"/>
      <c r="K26" s="7"/>
      <c r="L26" s="7"/>
      <c r="M26" s="7"/>
      <c r="N26" s="7"/>
    </row>
    <row r="27" spans="1:14" ht="15" customHeight="1" x14ac:dyDescent="0.2">
      <c r="A27" s="68" t="s">
        <v>147</v>
      </c>
      <c r="C27" s="7"/>
      <c r="D27" s="7"/>
      <c r="F27" s="7"/>
      <c r="G27" s="7"/>
      <c r="H27" s="7"/>
    </row>
    <row r="28" spans="1:14" ht="15" customHeight="1" x14ac:dyDescent="0.2">
      <c r="C28" s="7"/>
      <c r="D28" s="7"/>
      <c r="E28" s="7"/>
      <c r="F28" s="7"/>
      <c r="G28" s="7"/>
      <c r="H28" s="7"/>
    </row>
    <row r="29" spans="1:14" ht="15" customHeight="1" x14ac:dyDescent="0.2">
      <c r="A29" s="43"/>
      <c r="B29" s="7"/>
      <c r="C29" s="7"/>
      <c r="D29" s="7"/>
      <c r="E29" s="7"/>
      <c r="G29" s="7"/>
      <c r="H29" s="7"/>
      <c r="I29" s="7"/>
    </row>
    <row r="30" spans="1:14" ht="15" customHeight="1" x14ac:dyDescent="0.2">
      <c r="B30" s="7"/>
      <c r="C30" s="7"/>
      <c r="D30" s="7"/>
      <c r="E30" s="7"/>
    </row>
    <row r="40" spans="8:9" ht="15" customHeight="1" x14ac:dyDescent="0.2">
      <c r="H40" s="7"/>
      <c r="I40" s="7"/>
    </row>
  </sheetData>
  <mergeCells count="4">
    <mergeCell ref="B3:E3"/>
    <mergeCell ref="F3:H3"/>
    <mergeCell ref="F4:H4"/>
    <mergeCell ref="B4:C4"/>
  </mergeCells>
  <hyperlinks>
    <hyperlink ref="A27" location="Kazalo!A1" display="nazaj na kazalo" xr:uid="{00000000-0004-0000-2E00-000000000000}"/>
  </hyperlinks>
  <pageMargins left="0.43307086614173229" right="0.43307086614173229" top="0.98425196850393704" bottom="0.98425196850393704" header="0" footer="0"/>
  <pageSetup paperSize="9" scale="99" fitToHeight="0" orientation="portrait" horizontalDpi="300" verticalDpi="300" r:id="rId1"/>
  <headerFooter alignWithMargins="0"/>
  <ignoredErrors>
    <ignoredError sqref="F8:H8" formulaRange="1"/>
    <ignoredError sqref="E15" 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96F25-35FE-4267-B728-87833A6293F5}">
  <dimension ref="A1:I23"/>
  <sheetViews>
    <sheetView showGridLines="0" tabSelected="1" workbookViewId="0">
      <selection activeCell="F20" sqref="F20"/>
    </sheetView>
  </sheetViews>
  <sheetFormatPr defaultRowHeight="12.75" x14ac:dyDescent="0.2"/>
  <cols>
    <col min="1" max="1" width="36.28515625" customWidth="1"/>
  </cols>
  <sheetData>
    <row r="1" spans="1:9" x14ac:dyDescent="0.2">
      <c r="A1" s="343"/>
      <c r="B1" s="344" t="s">
        <v>596</v>
      </c>
      <c r="C1" s="345"/>
      <c r="D1" s="345"/>
      <c r="E1" s="345"/>
      <c r="F1" s="270"/>
      <c r="G1" s="270"/>
      <c r="H1" s="270"/>
      <c r="I1" s="270"/>
    </row>
    <row r="2" spans="1:9" x14ac:dyDescent="0.2">
      <c r="A2" s="346" t="s">
        <v>597</v>
      </c>
      <c r="B2" s="304"/>
      <c r="C2" s="305"/>
      <c r="D2" s="285"/>
      <c r="E2" s="141" t="s">
        <v>632</v>
      </c>
      <c r="F2" s="270"/>
      <c r="G2" s="270"/>
      <c r="H2" s="270"/>
      <c r="I2" s="270"/>
    </row>
    <row r="3" spans="1:9" x14ac:dyDescent="0.2">
      <c r="A3" s="347" t="s">
        <v>598</v>
      </c>
      <c r="B3" s="165" t="s">
        <v>556</v>
      </c>
      <c r="C3" s="166" t="s">
        <v>633</v>
      </c>
      <c r="D3" s="166" t="s">
        <v>632</v>
      </c>
      <c r="E3" s="166" t="s">
        <v>634</v>
      </c>
      <c r="F3" s="270"/>
      <c r="G3" s="270"/>
      <c r="H3" s="270"/>
      <c r="I3" s="270"/>
    </row>
    <row r="4" spans="1:9" x14ac:dyDescent="0.2">
      <c r="A4" s="348" t="s">
        <v>0</v>
      </c>
      <c r="B4" s="349">
        <f xml:space="preserve"> SUM(B6:B18)</f>
        <v>27408</v>
      </c>
      <c r="C4" s="350">
        <f xml:space="preserve"> SUM(C6:C18)</f>
        <v>1888</v>
      </c>
      <c r="D4" s="350">
        <f xml:space="preserve"> SUM(D6:D18)</f>
        <v>26059</v>
      </c>
      <c r="E4" s="351">
        <v>95.078079392877996</v>
      </c>
      <c r="F4" s="270"/>
      <c r="G4" s="270"/>
      <c r="H4" s="270"/>
      <c r="I4" s="270"/>
    </row>
    <row r="5" spans="1:9" x14ac:dyDescent="0.2">
      <c r="A5" s="352"/>
      <c r="B5" s="353"/>
      <c r="C5" s="354"/>
      <c r="D5" s="354"/>
      <c r="E5" s="355"/>
      <c r="F5" s="270"/>
      <c r="G5" s="270"/>
      <c r="H5" s="270"/>
      <c r="I5" s="270"/>
    </row>
    <row r="6" spans="1:9" x14ac:dyDescent="0.2">
      <c r="A6" s="356" t="s">
        <v>611</v>
      </c>
      <c r="B6" s="357">
        <v>12881</v>
      </c>
      <c r="C6" s="358">
        <v>531</v>
      </c>
      <c r="D6" s="358">
        <v>9113</v>
      </c>
      <c r="E6" s="359">
        <v>70.747612762984232</v>
      </c>
      <c r="F6" s="270"/>
      <c r="G6" s="270"/>
      <c r="H6" s="270"/>
      <c r="I6" s="270"/>
    </row>
    <row r="7" spans="1:9" x14ac:dyDescent="0.2">
      <c r="A7" s="356" t="s">
        <v>612</v>
      </c>
      <c r="B7" s="357">
        <v>4396</v>
      </c>
      <c r="C7" s="358">
        <v>318</v>
      </c>
      <c r="D7" s="358">
        <v>4299</v>
      </c>
      <c r="E7" s="359">
        <v>97.793448589626934</v>
      </c>
      <c r="F7" s="270"/>
      <c r="G7" s="270"/>
      <c r="H7" s="270"/>
      <c r="I7" s="270"/>
    </row>
    <row r="8" spans="1:9" x14ac:dyDescent="0.2">
      <c r="A8" s="356" t="s">
        <v>613</v>
      </c>
      <c r="B8" s="357">
        <v>976</v>
      </c>
      <c r="C8" s="358">
        <v>248</v>
      </c>
      <c r="D8" s="358">
        <v>2054</v>
      </c>
      <c r="E8" s="359">
        <v>210.45081967213113</v>
      </c>
      <c r="F8" s="270"/>
      <c r="G8" s="270"/>
      <c r="H8" s="270"/>
      <c r="I8" s="270"/>
    </row>
    <row r="9" spans="1:9" x14ac:dyDescent="0.2">
      <c r="A9" s="356" t="s">
        <v>614</v>
      </c>
      <c r="B9" s="357">
        <v>408</v>
      </c>
      <c r="C9" s="358">
        <v>146</v>
      </c>
      <c r="D9" s="358">
        <v>1238</v>
      </c>
      <c r="E9" s="359">
        <v>303.43137254901961</v>
      </c>
      <c r="F9" s="270"/>
      <c r="G9" s="270"/>
      <c r="H9" s="270"/>
      <c r="I9" s="270"/>
    </row>
    <row r="10" spans="1:9" x14ac:dyDescent="0.2">
      <c r="A10" s="356" t="s">
        <v>615</v>
      </c>
      <c r="B10" s="357">
        <v>1981</v>
      </c>
      <c r="C10" s="358">
        <v>94</v>
      </c>
      <c r="D10" s="358">
        <v>1707</v>
      </c>
      <c r="E10" s="359">
        <v>86.168601716304892</v>
      </c>
      <c r="F10" s="270"/>
      <c r="G10" s="270"/>
      <c r="H10" s="270"/>
      <c r="I10" s="270"/>
    </row>
    <row r="11" spans="1:9" x14ac:dyDescent="0.2">
      <c r="A11" s="356" t="s">
        <v>616</v>
      </c>
      <c r="B11" s="357">
        <v>1306</v>
      </c>
      <c r="C11" s="358">
        <v>90</v>
      </c>
      <c r="D11" s="358">
        <v>1290</v>
      </c>
      <c r="E11" s="359">
        <v>98.774885145482401</v>
      </c>
      <c r="F11" s="270"/>
      <c r="G11" s="270"/>
      <c r="H11" s="270"/>
      <c r="I11" s="270"/>
    </row>
    <row r="12" spans="1:9" x14ac:dyDescent="0.2">
      <c r="A12" s="356" t="s">
        <v>617</v>
      </c>
      <c r="B12" s="357">
        <v>1562</v>
      </c>
      <c r="C12" s="358">
        <v>73</v>
      </c>
      <c r="D12" s="358">
        <v>1205</v>
      </c>
      <c r="E12" s="359">
        <v>77.14468629961587</v>
      </c>
      <c r="F12" s="270"/>
      <c r="G12" s="270"/>
      <c r="H12" s="270"/>
      <c r="I12" s="270"/>
    </row>
    <row r="13" spans="1:9" x14ac:dyDescent="0.2">
      <c r="A13" s="360" t="s">
        <v>621</v>
      </c>
      <c r="B13" s="357">
        <v>574</v>
      </c>
      <c r="C13" s="358">
        <v>63</v>
      </c>
      <c r="D13" s="358">
        <v>755</v>
      </c>
      <c r="E13" s="359">
        <v>131.53310104529618</v>
      </c>
      <c r="F13" s="270"/>
      <c r="G13" s="270"/>
      <c r="H13" s="270"/>
      <c r="I13" s="270"/>
    </row>
    <row r="14" spans="1:9" x14ac:dyDescent="0.2">
      <c r="A14" s="361" t="s">
        <v>619</v>
      </c>
      <c r="B14" s="357">
        <v>927</v>
      </c>
      <c r="C14" s="358">
        <v>61</v>
      </c>
      <c r="D14" s="358">
        <v>975</v>
      </c>
      <c r="E14" s="359">
        <v>105.17799352750809</v>
      </c>
      <c r="F14" s="270"/>
      <c r="G14" s="270"/>
      <c r="H14" s="270"/>
      <c r="I14" s="270"/>
    </row>
    <row r="15" spans="1:9" x14ac:dyDescent="0.2">
      <c r="A15" s="356" t="s">
        <v>618</v>
      </c>
      <c r="B15" s="357">
        <v>84</v>
      </c>
      <c r="C15" s="358">
        <v>49</v>
      </c>
      <c r="D15" s="358">
        <v>462</v>
      </c>
      <c r="E15" s="359">
        <v>550</v>
      </c>
      <c r="F15" s="270"/>
      <c r="G15" s="270"/>
      <c r="H15" s="270"/>
      <c r="I15" s="270"/>
    </row>
    <row r="16" spans="1:9" x14ac:dyDescent="0.2">
      <c r="A16" s="356" t="s">
        <v>620</v>
      </c>
      <c r="B16" s="357">
        <v>372</v>
      </c>
      <c r="C16" s="358">
        <v>40</v>
      </c>
      <c r="D16" s="358">
        <v>692</v>
      </c>
      <c r="E16" s="359">
        <v>186.02150537634407</v>
      </c>
      <c r="F16" s="270"/>
      <c r="G16" s="270"/>
      <c r="H16" s="270"/>
      <c r="I16" s="270"/>
    </row>
    <row r="17" spans="1:9" x14ac:dyDescent="0.2">
      <c r="A17" s="356" t="s">
        <v>635</v>
      </c>
      <c r="B17" s="357">
        <v>332</v>
      </c>
      <c r="C17" s="358">
        <v>28</v>
      </c>
      <c r="D17" s="358">
        <v>344</v>
      </c>
      <c r="E17" s="359">
        <v>103.6144578313253</v>
      </c>
      <c r="F17" s="270"/>
      <c r="G17" s="270"/>
      <c r="H17" s="270"/>
      <c r="I17" s="270"/>
    </row>
    <row r="18" spans="1:9" x14ac:dyDescent="0.2">
      <c r="A18" s="362" t="s">
        <v>468</v>
      </c>
      <c r="B18" s="363">
        <v>1609</v>
      </c>
      <c r="C18" s="364">
        <v>147</v>
      </c>
      <c r="D18" s="364">
        <v>1925</v>
      </c>
      <c r="E18" s="365">
        <v>119.63952765692977</v>
      </c>
      <c r="F18" s="270"/>
      <c r="G18" s="270"/>
      <c r="H18" s="270"/>
      <c r="I18" s="270"/>
    </row>
    <row r="19" spans="1:9" x14ac:dyDescent="0.2">
      <c r="A19" s="366" t="s">
        <v>622</v>
      </c>
      <c r="B19" s="367"/>
      <c r="C19" s="367"/>
      <c r="D19" s="367"/>
      <c r="E19" s="368"/>
      <c r="F19" s="270"/>
      <c r="G19" s="270"/>
      <c r="H19" s="270"/>
      <c r="I19" s="270"/>
    </row>
    <row r="20" spans="1:9" x14ac:dyDescent="0.2">
      <c r="A20" s="366" t="s">
        <v>623</v>
      </c>
      <c r="B20" s="6"/>
      <c r="C20" s="6"/>
      <c r="D20" s="6"/>
      <c r="E20" s="6"/>
      <c r="F20" s="270"/>
      <c r="G20" s="270"/>
      <c r="H20" s="270"/>
      <c r="I20" s="270"/>
    </row>
    <row r="21" spans="1:9" x14ac:dyDescent="0.2">
      <c r="A21" s="6"/>
      <c r="B21" s="6"/>
      <c r="C21" s="6"/>
      <c r="D21" s="6"/>
      <c r="E21" s="6"/>
      <c r="F21" s="270"/>
      <c r="G21" s="270"/>
      <c r="H21" s="270"/>
      <c r="I21" s="270"/>
    </row>
    <row r="22" spans="1:9" x14ac:dyDescent="0.2">
      <c r="A22" s="369" t="s">
        <v>147</v>
      </c>
      <c r="B22" s="6"/>
      <c r="C22" s="6"/>
      <c r="D22" s="6"/>
      <c r="E22" s="6"/>
      <c r="F22" s="270"/>
      <c r="G22" s="270"/>
      <c r="H22" s="270"/>
      <c r="I22" s="270"/>
    </row>
    <row r="23" spans="1:9" x14ac:dyDescent="0.2">
      <c r="A23" s="270"/>
      <c r="B23" s="270"/>
      <c r="C23" s="270"/>
      <c r="D23" s="270"/>
      <c r="E23" s="270"/>
      <c r="F23" s="270"/>
      <c r="G23" s="270"/>
      <c r="H23" s="270"/>
      <c r="I23" s="270"/>
    </row>
  </sheetData>
  <mergeCells count="2">
    <mergeCell ref="B1:E1"/>
    <mergeCell ref="B2:C2"/>
  </mergeCells>
  <hyperlinks>
    <hyperlink ref="A22" location="Kazalo!A1" display="nazaj na kazalo" xr:uid="{2212065D-55DC-4378-BC67-0F39CB5A9AC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H34"/>
  <sheetViews>
    <sheetView showGridLines="0" tabSelected="1" workbookViewId="0">
      <selection activeCell="F20" sqref="F20"/>
    </sheetView>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16384" width="9.140625" style="6"/>
  </cols>
  <sheetData>
    <row r="1" spans="1:8" ht="15" customHeight="1" x14ac:dyDescent="0.2">
      <c r="A1" s="121" t="s">
        <v>486</v>
      </c>
      <c r="B1" s="1"/>
      <c r="C1" s="1"/>
      <c r="D1" s="1"/>
      <c r="E1" s="1"/>
      <c r="F1" s="1"/>
      <c r="G1" s="1"/>
      <c r="H1" s="1"/>
    </row>
    <row r="2" spans="1:8" ht="15" customHeight="1" x14ac:dyDescent="0.2">
      <c r="A2" s="1"/>
      <c r="B2" s="1"/>
      <c r="C2" s="1"/>
      <c r="D2" s="1"/>
      <c r="E2" s="64"/>
      <c r="F2" s="1"/>
      <c r="G2" s="1"/>
      <c r="H2" s="1"/>
    </row>
    <row r="3" spans="1:8" ht="15" customHeight="1" x14ac:dyDescent="0.2">
      <c r="A3" s="186"/>
      <c r="B3" s="312" t="s">
        <v>133</v>
      </c>
      <c r="C3" s="313"/>
      <c r="D3" s="313"/>
      <c r="E3" s="314"/>
      <c r="F3" s="312" t="s">
        <v>135</v>
      </c>
      <c r="G3" s="313"/>
      <c r="H3" s="313"/>
    </row>
    <row r="4" spans="1:8" ht="15" customHeight="1" x14ac:dyDescent="0.2">
      <c r="A4" s="152"/>
      <c r="B4" s="304"/>
      <c r="C4" s="305"/>
      <c r="D4" s="258"/>
      <c r="E4" s="141" t="str">
        <f>Obdobja!B13</f>
        <v>I-XII 24</v>
      </c>
      <c r="F4" s="307" t="s">
        <v>136</v>
      </c>
      <c r="G4" s="308"/>
      <c r="H4" s="308"/>
    </row>
    <row r="5" spans="1:8" ht="15" customHeight="1" x14ac:dyDescent="0.2">
      <c r="A5" s="184" t="s">
        <v>62</v>
      </c>
      <c r="B5" s="165" t="s">
        <v>557</v>
      </c>
      <c r="C5" s="166" t="str">
        <f>Obdobja!B11</f>
        <v>XII 24</v>
      </c>
      <c r="D5" s="166" t="str">
        <f>Obdobja!B13</f>
        <v>I-XII 24</v>
      </c>
      <c r="E5" s="166" t="str">
        <f>Obdobja!C13</f>
        <v>I-XII 23</v>
      </c>
      <c r="F5" s="165" t="s">
        <v>549</v>
      </c>
      <c r="G5" s="166" t="s">
        <v>557</v>
      </c>
      <c r="H5" s="166" t="str">
        <f>Obdobja!B11</f>
        <v>XII 24</v>
      </c>
    </row>
    <row r="6" spans="1:8" ht="15" customHeight="1" x14ac:dyDescent="0.2">
      <c r="A6" s="21" t="s">
        <v>0</v>
      </c>
      <c r="B6" s="221">
        <v>1324</v>
      </c>
      <c r="C6" s="23">
        <f>SUM(C8:C29)</f>
        <v>1197</v>
      </c>
      <c r="D6" s="23">
        <f>SUM(D8:D29)</f>
        <v>17872</v>
      </c>
      <c r="E6" s="103">
        <f>+D6/'[5]izdana-dejavnost'!M30*100</f>
        <v>103.47383047707272</v>
      </c>
      <c r="F6" s="22">
        <v>51665</v>
      </c>
      <c r="G6" s="23">
        <v>51907</v>
      </c>
      <c r="H6" s="23">
        <f>SUM(H8:H29)</f>
        <v>46505</v>
      </c>
    </row>
    <row r="7" spans="1:8" ht="15" customHeight="1" x14ac:dyDescent="0.2">
      <c r="A7" s="11"/>
      <c r="B7" s="222"/>
      <c r="C7" s="16"/>
      <c r="D7" s="16"/>
      <c r="E7" s="104"/>
      <c r="F7" s="15"/>
      <c r="G7" s="16"/>
      <c r="H7" s="16"/>
    </row>
    <row r="8" spans="1:8" ht="15" customHeight="1" x14ac:dyDescent="0.2">
      <c r="A8" s="18" t="s">
        <v>2</v>
      </c>
      <c r="B8" s="223">
        <v>8</v>
      </c>
      <c r="C8" s="13">
        <f>+'[4]izdana-dejavnost'!M6</f>
        <v>11</v>
      </c>
      <c r="D8" s="13">
        <f>+'[4]izdana-dejavnost'!M32</f>
        <v>570</v>
      </c>
      <c r="E8" s="111">
        <f>+D8/'[5]izdana-dejavnost'!M32*100</f>
        <v>116.80327868852459</v>
      </c>
      <c r="F8" s="12">
        <v>110</v>
      </c>
      <c r="G8" s="13">
        <v>115</v>
      </c>
      <c r="H8" s="13">
        <f>+'[4]veljavna-dejavnost'!M6</f>
        <v>112</v>
      </c>
    </row>
    <row r="9" spans="1:8" ht="15" customHeight="1" x14ac:dyDescent="0.2">
      <c r="A9" s="18" t="s">
        <v>3</v>
      </c>
      <c r="B9" s="223" t="s">
        <v>262</v>
      </c>
      <c r="C9" s="13" t="s">
        <v>262</v>
      </c>
      <c r="D9" s="13">
        <f>+'[4]izdana-dejavnost'!M33</f>
        <v>14</v>
      </c>
      <c r="E9" s="105">
        <f>+D9/'[5]izdana-dejavnost'!M33*100</f>
        <v>25</v>
      </c>
      <c r="F9" s="12">
        <v>57</v>
      </c>
      <c r="G9" s="13">
        <v>98</v>
      </c>
      <c r="H9" s="13">
        <f>+'[4]veljavna-dejavnost'!M7</f>
        <v>77</v>
      </c>
    </row>
    <row r="10" spans="1:8" ht="15" customHeight="1" x14ac:dyDescent="0.2">
      <c r="A10" s="18" t="s">
        <v>4</v>
      </c>
      <c r="B10" s="223">
        <v>312</v>
      </c>
      <c r="C10" s="13">
        <f>+'[4]izdana-dejavnost'!M8</f>
        <v>247</v>
      </c>
      <c r="D10" s="13">
        <f>+'[4]izdana-dejavnost'!M34</f>
        <v>3492</v>
      </c>
      <c r="E10" s="105">
        <f>+D10/'[5]izdana-dejavnost'!M34*100</f>
        <v>84.552058111380148</v>
      </c>
      <c r="F10" s="12">
        <v>11457</v>
      </c>
      <c r="G10" s="13">
        <v>11925</v>
      </c>
      <c r="H10" s="13">
        <f>+'[4]veljavna-dejavnost'!M8</f>
        <v>10168</v>
      </c>
    </row>
    <row r="11" spans="1:8" ht="15" customHeight="1" x14ac:dyDescent="0.2">
      <c r="A11" s="18" t="s">
        <v>5</v>
      </c>
      <c r="B11" s="223" t="s">
        <v>262</v>
      </c>
      <c r="C11" s="13">
        <f>+'[4]izdana-dejavnost'!M9</f>
        <v>1</v>
      </c>
      <c r="D11" s="13">
        <f>+'[4]izdana-dejavnost'!M35</f>
        <v>3</v>
      </c>
      <c r="E11" s="105">
        <f>+D11/'[5]izdana-dejavnost'!M35*100</f>
        <v>33.333333333333329</v>
      </c>
      <c r="F11" s="12">
        <v>13</v>
      </c>
      <c r="G11" s="13">
        <v>16</v>
      </c>
      <c r="H11" s="13">
        <f>+'[4]veljavna-dejavnost'!M9</f>
        <v>10</v>
      </c>
    </row>
    <row r="12" spans="1:8" ht="15" customHeight="1" x14ac:dyDescent="0.2">
      <c r="A12" s="18" t="s">
        <v>6</v>
      </c>
      <c r="B12" s="223">
        <v>2</v>
      </c>
      <c r="C12" s="13">
        <f>+'[4]izdana-dejavnost'!M10</f>
        <v>1</v>
      </c>
      <c r="D12" s="13">
        <f>+'[4]izdana-dejavnost'!M36</f>
        <v>25</v>
      </c>
      <c r="E12" s="105">
        <f>+D12/'[5]izdana-dejavnost'!M36*100</f>
        <v>119.04761904761905</v>
      </c>
      <c r="F12" s="12">
        <v>19</v>
      </c>
      <c r="G12" s="13">
        <v>35</v>
      </c>
      <c r="H12" s="13">
        <f>+'[4]veljavna-dejavnost'!M10</f>
        <v>51</v>
      </c>
    </row>
    <row r="13" spans="1:8" ht="15" customHeight="1" x14ac:dyDescent="0.2">
      <c r="A13" s="18" t="s">
        <v>7</v>
      </c>
      <c r="B13" s="223">
        <v>272</v>
      </c>
      <c r="C13" s="13">
        <f>+'[4]izdana-dejavnost'!M11</f>
        <v>169</v>
      </c>
      <c r="D13" s="13">
        <f>+'[4]izdana-dejavnost'!M37</f>
        <v>2417</v>
      </c>
      <c r="E13" s="105">
        <f>+D13/'[5]izdana-dejavnost'!M37*100</f>
        <v>73.309068850470126</v>
      </c>
      <c r="F13" s="12">
        <v>9274</v>
      </c>
      <c r="G13" s="13">
        <v>9131</v>
      </c>
      <c r="H13" s="13">
        <f>+'[4]veljavna-dejavnost'!M11</f>
        <v>7492</v>
      </c>
    </row>
    <row r="14" spans="1:8" ht="15" customHeight="1" x14ac:dyDescent="0.2">
      <c r="A14" s="18" t="s">
        <v>8</v>
      </c>
      <c r="B14" s="223">
        <v>56</v>
      </c>
      <c r="C14" s="13">
        <f>+'[4]izdana-dejavnost'!M12</f>
        <v>51</v>
      </c>
      <c r="D14" s="13">
        <f>+'[4]izdana-dejavnost'!M38</f>
        <v>595</v>
      </c>
      <c r="E14" s="105">
        <f>+D14/'[5]izdana-dejavnost'!M38*100</f>
        <v>79.017264276228417</v>
      </c>
      <c r="F14" s="12">
        <v>1154</v>
      </c>
      <c r="G14" s="13">
        <v>1450</v>
      </c>
      <c r="H14" s="13">
        <f>+'[4]veljavna-dejavnost'!M12</f>
        <v>1504</v>
      </c>
    </row>
    <row r="15" spans="1:8" ht="15" customHeight="1" x14ac:dyDescent="0.2">
      <c r="A15" s="18" t="s">
        <v>9</v>
      </c>
      <c r="B15" s="223">
        <v>166</v>
      </c>
      <c r="C15" s="13">
        <f>+'[4]izdana-dejavnost'!M13</f>
        <v>118</v>
      </c>
      <c r="D15" s="13">
        <f>+'[4]izdana-dejavnost'!M39</f>
        <v>1559</v>
      </c>
      <c r="E15" s="105">
        <f>+D15/'[5]izdana-dejavnost'!M39*100</f>
        <v>79.298067141403862</v>
      </c>
      <c r="F15" s="12">
        <v>4947</v>
      </c>
      <c r="G15" s="13">
        <v>5087</v>
      </c>
      <c r="H15" s="13">
        <f>+'[4]veljavna-dejavnost'!M13</f>
        <v>4203</v>
      </c>
    </row>
    <row r="16" spans="1:8" ht="15" customHeight="1" x14ac:dyDescent="0.2">
      <c r="A16" s="18" t="s">
        <v>10</v>
      </c>
      <c r="B16" s="223">
        <v>50</v>
      </c>
      <c r="C16" s="13">
        <f>+'[4]izdana-dejavnost'!M14</f>
        <v>49</v>
      </c>
      <c r="D16" s="13">
        <f>+'[4]izdana-dejavnost'!M40</f>
        <v>533</v>
      </c>
      <c r="E16" s="105">
        <f>+D16/'[5]izdana-dejavnost'!M40*100</f>
        <v>82.253086419753089</v>
      </c>
      <c r="F16" s="12">
        <v>1110</v>
      </c>
      <c r="G16" s="13">
        <v>1387</v>
      </c>
      <c r="H16" s="13">
        <f>+'[4]veljavna-dejavnost'!M14</f>
        <v>1491</v>
      </c>
    </row>
    <row r="17" spans="1:8" ht="15" customHeight="1" x14ac:dyDescent="0.2">
      <c r="A17" s="18" t="s">
        <v>11</v>
      </c>
      <c r="B17" s="223">
        <v>2</v>
      </c>
      <c r="C17" s="13" t="s">
        <v>262</v>
      </c>
      <c r="D17" s="13">
        <f>+'[4]izdana-dejavnost'!M41</f>
        <v>21</v>
      </c>
      <c r="E17" s="105">
        <f>+D17/'[5]izdana-dejavnost'!M41*100</f>
        <v>42</v>
      </c>
      <c r="F17" s="12">
        <v>56</v>
      </c>
      <c r="G17" s="13">
        <v>118</v>
      </c>
      <c r="H17" s="13">
        <f>+'[4]veljavna-dejavnost'!M15</f>
        <v>86</v>
      </c>
    </row>
    <row r="18" spans="1:8" ht="15" customHeight="1" x14ac:dyDescent="0.2">
      <c r="A18" s="18" t="s">
        <v>12</v>
      </c>
      <c r="B18" s="223" t="s">
        <v>262</v>
      </c>
      <c r="C18" s="13" t="s">
        <v>262</v>
      </c>
      <c r="D18" s="13" t="s">
        <v>262</v>
      </c>
      <c r="E18" s="105" t="s">
        <v>262</v>
      </c>
      <c r="F18" s="12">
        <v>2</v>
      </c>
      <c r="G18" s="13">
        <v>2</v>
      </c>
      <c r="H18" s="13">
        <f>+'[4]veljavna-dejavnost'!M16</f>
        <v>2</v>
      </c>
    </row>
    <row r="19" spans="1:8" ht="15" customHeight="1" x14ac:dyDescent="0.2">
      <c r="A19" s="18" t="s">
        <v>13</v>
      </c>
      <c r="B19" s="223">
        <v>2</v>
      </c>
      <c r="C19" s="13">
        <f>+'[4]izdana-dejavnost'!M17</f>
        <v>2</v>
      </c>
      <c r="D19" s="13">
        <f>+'[4]izdana-dejavnost'!M43</f>
        <v>19</v>
      </c>
      <c r="E19" s="105">
        <f>+D19/'[5]izdana-dejavnost'!M43*100</f>
        <v>59.375</v>
      </c>
      <c r="F19" s="12">
        <v>87</v>
      </c>
      <c r="G19" s="13">
        <v>92</v>
      </c>
      <c r="H19" s="13">
        <f>+'[4]veljavna-dejavnost'!M17</f>
        <v>74</v>
      </c>
    </row>
    <row r="20" spans="1:8" ht="15" customHeight="1" x14ac:dyDescent="0.2">
      <c r="A20" s="18" t="s">
        <v>14</v>
      </c>
      <c r="B20" s="223">
        <v>11</v>
      </c>
      <c r="C20" s="13">
        <f>+'[4]izdana-dejavnost'!M18</f>
        <v>10</v>
      </c>
      <c r="D20" s="13">
        <f>+'[4]izdana-dejavnost'!M44</f>
        <v>129</v>
      </c>
      <c r="E20" s="105">
        <f>+D20/'[5]izdana-dejavnost'!M44*100</f>
        <v>51.807228915662648</v>
      </c>
      <c r="F20" s="12">
        <v>588</v>
      </c>
      <c r="G20" s="13">
        <v>600</v>
      </c>
      <c r="H20" s="13">
        <f>+'[4]veljavna-dejavnost'!M18</f>
        <v>483</v>
      </c>
    </row>
    <row r="21" spans="1:8" ht="15" customHeight="1" x14ac:dyDescent="0.2">
      <c r="A21" s="18" t="s">
        <v>15</v>
      </c>
      <c r="B21" s="223">
        <v>50</v>
      </c>
      <c r="C21" s="13">
        <f>+'[4]izdana-dejavnost'!M19</f>
        <v>25</v>
      </c>
      <c r="D21" s="13">
        <f>+'[4]izdana-dejavnost'!M45</f>
        <v>305</v>
      </c>
      <c r="E21" s="105">
        <f>+D21/'[5]izdana-dejavnost'!M45*100</f>
        <v>65.450643776824037</v>
      </c>
      <c r="F21" s="12">
        <v>1014</v>
      </c>
      <c r="G21" s="13">
        <v>1168</v>
      </c>
      <c r="H21" s="13">
        <f>+'[4]veljavna-dejavnost'!M19</f>
        <v>979</v>
      </c>
    </row>
    <row r="22" spans="1:8" ht="15" customHeight="1" x14ac:dyDescent="0.2">
      <c r="A22" s="18" t="s">
        <v>16</v>
      </c>
      <c r="B22" s="223" t="s">
        <v>262</v>
      </c>
      <c r="C22" s="13" t="s">
        <v>262</v>
      </c>
      <c r="D22" s="13">
        <f>+'[4]izdana-dejavnost'!M46</f>
        <v>2</v>
      </c>
      <c r="E22" s="105">
        <f>+D22/'[5]izdana-dejavnost'!M46*100</f>
        <v>100</v>
      </c>
      <c r="F22" s="12" t="s">
        <v>262</v>
      </c>
      <c r="G22" s="13" t="s">
        <v>262</v>
      </c>
      <c r="H22" s="13" t="s">
        <v>262</v>
      </c>
    </row>
    <row r="23" spans="1:8" ht="15" customHeight="1" x14ac:dyDescent="0.2">
      <c r="A23" s="18" t="s">
        <v>17</v>
      </c>
      <c r="B23" s="223">
        <v>1</v>
      </c>
      <c r="C23" s="13" t="s">
        <v>262</v>
      </c>
      <c r="D23" s="13">
        <f>+'[4]izdana-dejavnost'!M47</f>
        <v>13</v>
      </c>
      <c r="E23" s="105">
        <f>+D23/'[5]izdana-dejavnost'!M47*100</f>
        <v>185.71428571428572</v>
      </c>
      <c r="F23" s="12">
        <v>10</v>
      </c>
      <c r="G23" s="13">
        <v>14</v>
      </c>
      <c r="H23" s="13">
        <f>+'[4]veljavna-dejavnost'!M21</f>
        <v>22</v>
      </c>
    </row>
    <row r="24" spans="1:8" ht="15" customHeight="1" x14ac:dyDescent="0.2">
      <c r="A24" s="18" t="s">
        <v>18</v>
      </c>
      <c r="B24" s="223">
        <v>21</v>
      </c>
      <c r="C24" s="13">
        <f>+'[4]izdana-dejavnost'!M22</f>
        <v>6</v>
      </c>
      <c r="D24" s="13">
        <f>+'[4]izdana-dejavnost'!M48</f>
        <v>121</v>
      </c>
      <c r="E24" s="105">
        <f>+D24/'[5]izdana-dejavnost'!M48*100</f>
        <v>92.36641221374046</v>
      </c>
      <c r="F24" s="12">
        <v>75</v>
      </c>
      <c r="G24" s="13">
        <v>174</v>
      </c>
      <c r="H24" s="13">
        <f>+'[4]veljavna-dejavnost'!M22</f>
        <v>262</v>
      </c>
    </row>
    <row r="25" spans="1:8" ht="15" customHeight="1" x14ac:dyDescent="0.2">
      <c r="A25" s="18" t="s">
        <v>19</v>
      </c>
      <c r="B25" s="223">
        <v>1</v>
      </c>
      <c r="C25" s="13">
        <f>+'[4]izdana-dejavnost'!M23</f>
        <v>4</v>
      </c>
      <c r="D25" s="13">
        <f>+'[4]izdana-dejavnost'!M49</f>
        <v>18</v>
      </c>
      <c r="E25" s="105">
        <f>+D25/'[5]izdana-dejavnost'!M49*100</f>
        <v>75</v>
      </c>
      <c r="F25" s="12">
        <v>50</v>
      </c>
      <c r="G25" s="13">
        <v>56</v>
      </c>
      <c r="H25" s="13">
        <f>+'[4]veljavna-dejavnost'!M23</f>
        <v>55</v>
      </c>
    </row>
    <row r="26" spans="1:8" ht="15" customHeight="1" x14ac:dyDescent="0.2">
      <c r="A26" s="18" t="s">
        <v>20</v>
      </c>
      <c r="B26" s="223">
        <v>5</v>
      </c>
      <c r="C26" s="13">
        <f>+'[4]izdana-dejavnost'!M24</f>
        <v>2</v>
      </c>
      <c r="D26" s="13">
        <f>+'[4]izdana-dejavnost'!M50</f>
        <v>34</v>
      </c>
      <c r="E26" s="105">
        <f>+D26/'[5]izdana-dejavnost'!M50*100</f>
        <v>59.649122807017541</v>
      </c>
      <c r="F26" s="12">
        <v>111</v>
      </c>
      <c r="G26" s="13">
        <v>147</v>
      </c>
      <c r="H26" s="13">
        <f>+'[4]veljavna-dejavnost'!M24</f>
        <v>164</v>
      </c>
    </row>
    <row r="27" spans="1:8" ht="22.5" x14ac:dyDescent="0.2">
      <c r="A27" s="18" t="s">
        <v>481</v>
      </c>
      <c r="B27" s="223" t="s">
        <v>262</v>
      </c>
      <c r="C27" s="13" t="s">
        <v>262</v>
      </c>
      <c r="D27" s="13" t="s">
        <v>262</v>
      </c>
      <c r="E27" s="105" t="s">
        <v>262</v>
      </c>
      <c r="F27" s="12" t="s">
        <v>262</v>
      </c>
      <c r="G27" s="13" t="s">
        <v>262</v>
      </c>
      <c r="H27" s="13" t="s">
        <v>262</v>
      </c>
    </row>
    <row r="28" spans="1:8" ht="15.75" customHeight="1" x14ac:dyDescent="0.2">
      <c r="A28" s="18" t="s">
        <v>535</v>
      </c>
      <c r="B28" s="223" t="s">
        <v>262</v>
      </c>
      <c r="C28" s="13" t="s">
        <v>262</v>
      </c>
      <c r="D28" s="13" t="s">
        <v>262</v>
      </c>
      <c r="E28" s="105" t="s">
        <v>262</v>
      </c>
      <c r="F28" s="12" t="s">
        <v>262</v>
      </c>
      <c r="G28" s="13" t="s">
        <v>262</v>
      </c>
      <c r="H28" s="13" t="s">
        <v>262</v>
      </c>
    </row>
    <row r="29" spans="1:8" ht="15" customHeight="1" x14ac:dyDescent="0.2">
      <c r="A29" s="25" t="s">
        <v>465</v>
      </c>
      <c r="B29" s="224">
        <v>365</v>
      </c>
      <c r="C29" s="27">
        <f>+'[4]izdana-dejavnost'!M27</f>
        <v>501</v>
      </c>
      <c r="D29" s="27">
        <f>+'[4]izdana-dejavnost'!M53</f>
        <v>8002</v>
      </c>
      <c r="E29" s="106">
        <f>+D29/'[5]izdana-dejavnost'!M53*100</f>
        <v>163.80757420675539</v>
      </c>
      <c r="F29" s="26">
        <v>21531</v>
      </c>
      <c r="G29" s="27">
        <v>20292</v>
      </c>
      <c r="H29" s="27">
        <f>+'[4]veljavna-dejavnost'!M27</f>
        <v>19270</v>
      </c>
    </row>
    <row r="30" spans="1:8" ht="15" customHeight="1" x14ac:dyDescent="0.2">
      <c r="A30" s="18"/>
      <c r="B30" s="13"/>
      <c r="C30" s="13"/>
      <c r="D30" s="13"/>
      <c r="E30" s="81"/>
      <c r="F30" s="13"/>
      <c r="G30" s="13"/>
      <c r="H30" s="13"/>
    </row>
    <row r="31" spans="1:8" ht="15" customHeight="1" x14ac:dyDescent="0.2">
      <c r="A31" s="247" t="s">
        <v>475</v>
      </c>
      <c r="B31" s="13"/>
      <c r="C31" s="13"/>
      <c r="D31" s="13"/>
      <c r="E31" s="81"/>
      <c r="F31" s="13"/>
      <c r="G31" s="13"/>
      <c r="H31" s="13"/>
    </row>
    <row r="32" spans="1:8" ht="15" customHeight="1" x14ac:dyDescent="0.2">
      <c r="A32" s="248" t="s">
        <v>476</v>
      </c>
      <c r="B32" s="10"/>
      <c r="C32" s="10"/>
      <c r="D32" s="10"/>
      <c r="E32" s="10"/>
      <c r="F32" s="10"/>
      <c r="G32" s="10"/>
      <c r="H32" s="10"/>
    </row>
    <row r="33" spans="1:8" ht="15" customHeight="1" x14ac:dyDescent="0.2">
      <c r="A33" s="248"/>
      <c r="B33" s="10"/>
      <c r="C33" s="10"/>
      <c r="D33" s="10"/>
      <c r="E33" s="10"/>
      <c r="F33" s="10"/>
      <c r="G33" s="10"/>
      <c r="H33" s="10"/>
    </row>
    <row r="34" spans="1:8" ht="15" customHeight="1" x14ac:dyDescent="0.2">
      <c r="A34" s="68" t="s">
        <v>147</v>
      </c>
    </row>
  </sheetData>
  <mergeCells count="4">
    <mergeCell ref="B3:E3"/>
    <mergeCell ref="F3:H3"/>
    <mergeCell ref="F4:H4"/>
    <mergeCell ref="B4:C4"/>
  </mergeCells>
  <hyperlinks>
    <hyperlink ref="A34" location="Kazalo!A1" display="nazaj na kazalo" xr:uid="{00000000-0004-0000-2F00-000000000000}"/>
  </hyperlinks>
  <pageMargins left="0.43307086614173229" right="0.43307086614173229" top="0.98425196850393704" bottom="0.98425196850393704" header="0" footer="0"/>
  <pageSetup paperSize="9" scale="99" fitToHeight="0"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A20A0-E762-47A8-9ED0-7F2FE46CA789}">
  <dimension ref="A1:F34"/>
  <sheetViews>
    <sheetView showGridLines="0" tabSelected="1" workbookViewId="0">
      <selection activeCell="F20" sqref="F20"/>
    </sheetView>
  </sheetViews>
  <sheetFormatPr defaultRowHeight="12.75" x14ac:dyDescent="0.2"/>
  <cols>
    <col min="1" max="1" width="67.140625" customWidth="1"/>
  </cols>
  <sheetData>
    <row r="1" spans="1:6" ht="15" customHeight="1" x14ac:dyDescent="0.2">
      <c r="A1" s="370" t="s">
        <v>624</v>
      </c>
      <c r="B1" s="1"/>
      <c r="C1" s="1"/>
      <c r="D1" s="1"/>
      <c r="E1" s="1"/>
      <c r="F1" s="270"/>
    </row>
    <row r="2" spans="1:6" ht="15" customHeight="1" x14ac:dyDescent="0.2">
      <c r="A2" s="1"/>
      <c r="B2" s="1"/>
      <c r="C2" s="1"/>
      <c r="D2" s="1"/>
      <c r="E2" s="1"/>
      <c r="F2" s="270"/>
    </row>
    <row r="3" spans="1:6" ht="15" customHeight="1" x14ac:dyDescent="0.2">
      <c r="A3" s="186"/>
      <c r="B3" s="371" t="s">
        <v>133</v>
      </c>
      <c r="C3" s="313"/>
      <c r="D3" s="313"/>
      <c r="E3" s="313"/>
      <c r="F3" s="270"/>
    </row>
    <row r="4" spans="1:6" ht="15" customHeight="1" x14ac:dyDescent="0.2">
      <c r="A4" s="152"/>
      <c r="B4" s="304"/>
      <c r="C4" s="305"/>
      <c r="D4" s="285"/>
      <c r="E4" s="141" t="s">
        <v>632</v>
      </c>
      <c r="F4" s="270"/>
    </row>
    <row r="5" spans="1:6" ht="15" customHeight="1" x14ac:dyDescent="0.2">
      <c r="A5" s="282" t="s">
        <v>62</v>
      </c>
      <c r="B5" s="165" t="s">
        <v>556</v>
      </c>
      <c r="C5" s="166" t="s">
        <v>633</v>
      </c>
      <c r="D5" s="166" t="s">
        <v>632</v>
      </c>
      <c r="E5" s="166" t="s">
        <v>634</v>
      </c>
      <c r="F5" s="270"/>
    </row>
    <row r="6" spans="1:6" ht="15" customHeight="1" x14ac:dyDescent="0.2">
      <c r="A6" s="372" t="s">
        <v>0</v>
      </c>
      <c r="B6" s="23">
        <f xml:space="preserve"> SUM(B7:B29)</f>
        <v>27408</v>
      </c>
      <c r="C6" s="23">
        <f xml:space="preserve"> SUM(C7:C29)</f>
        <v>1888</v>
      </c>
      <c r="D6" s="23">
        <f xml:space="preserve"> SUM(D7:D29)</f>
        <v>26059</v>
      </c>
      <c r="E6" s="75">
        <v>95.078079392877996</v>
      </c>
      <c r="F6" s="270"/>
    </row>
    <row r="7" spans="1:6" ht="15" customHeight="1" x14ac:dyDescent="0.2">
      <c r="A7" s="373"/>
      <c r="B7" s="16"/>
      <c r="C7" s="16"/>
      <c r="D7" s="16"/>
      <c r="E7" s="78"/>
      <c r="F7" s="270"/>
    </row>
    <row r="8" spans="1:6" ht="15" customHeight="1" x14ac:dyDescent="0.2">
      <c r="A8" s="374" t="s">
        <v>2</v>
      </c>
      <c r="B8" s="13">
        <v>236</v>
      </c>
      <c r="C8" s="13">
        <v>10</v>
      </c>
      <c r="D8" s="13">
        <v>296</v>
      </c>
      <c r="E8" s="375">
        <v>125.42372881355932</v>
      </c>
      <c r="F8" s="270"/>
    </row>
    <row r="9" spans="1:6" ht="15" customHeight="1" x14ac:dyDescent="0.2">
      <c r="A9" s="374" t="s">
        <v>3</v>
      </c>
      <c r="B9" s="13">
        <v>11</v>
      </c>
      <c r="C9" s="334">
        <v>1</v>
      </c>
      <c r="D9" s="334">
        <v>15</v>
      </c>
      <c r="E9" s="375">
        <v>136.36363636363635</v>
      </c>
      <c r="F9" s="270"/>
    </row>
    <row r="10" spans="1:6" ht="15" customHeight="1" x14ac:dyDescent="0.2">
      <c r="A10" s="374" t="s">
        <v>4</v>
      </c>
      <c r="B10" s="13">
        <v>3054</v>
      </c>
      <c r="C10" s="13">
        <v>311</v>
      </c>
      <c r="D10" s="13">
        <v>3784</v>
      </c>
      <c r="E10" s="375">
        <v>123.90307793058284</v>
      </c>
      <c r="F10" s="270"/>
    </row>
    <row r="11" spans="1:6" ht="15" customHeight="1" x14ac:dyDescent="0.2">
      <c r="A11" s="374" t="s">
        <v>5</v>
      </c>
      <c r="B11" s="13">
        <v>11</v>
      </c>
      <c r="C11" s="334">
        <v>2</v>
      </c>
      <c r="D11" s="13">
        <v>18</v>
      </c>
      <c r="E11" s="375">
        <v>163.63636363636365</v>
      </c>
      <c r="F11" s="270"/>
    </row>
    <row r="12" spans="1:6" ht="15" customHeight="1" x14ac:dyDescent="0.2">
      <c r="A12" s="374" t="s">
        <v>6</v>
      </c>
      <c r="B12" s="13">
        <v>32</v>
      </c>
      <c r="C12" s="334">
        <v>9</v>
      </c>
      <c r="D12" s="13">
        <v>74</v>
      </c>
      <c r="E12" s="375">
        <v>231.25</v>
      </c>
      <c r="F12" s="270"/>
    </row>
    <row r="13" spans="1:6" ht="15" customHeight="1" x14ac:dyDescent="0.2">
      <c r="A13" s="374" t="s">
        <v>7</v>
      </c>
      <c r="B13" s="13">
        <v>14080</v>
      </c>
      <c r="C13" s="13">
        <v>648</v>
      </c>
      <c r="D13" s="13">
        <v>10285</v>
      </c>
      <c r="E13" s="375">
        <v>73.046875</v>
      </c>
      <c r="F13" s="270"/>
    </row>
    <row r="14" spans="1:6" ht="15" customHeight="1" x14ac:dyDescent="0.2">
      <c r="A14" s="374" t="s">
        <v>8</v>
      </c>
      <c r="B14" s="13">
        <v>1076</v>
      </c>
      <c r="C14" s="13">
        <v>87</v>
      </c>
      <c r="D14" s="13">
        <v>1147</v>
      </c>
      <c r="E14" s="375">
        <v>106.59851301115242</v>
      </c>
      <c r="F14" s="270"/>
    </row>
    <row r="15" spans="1:6" ht="15" customHeight="1" x14ac:dyDescent="0.2">
      <c r="A15" s="374" t="s">
        <v>9</v>
      </c>
      <c r="B15" s="13">
        <v>1811</v>
      </c>
      <c r="C15" s="13">
        <v>238</v>
      </c>
      <c r="D15" s="13">
        <v>2189</v>
      </c>
      <c r="E15" s="375">
        <v>120.87244616234125</v>
      </c>
      <c r="F15" s="270"/>
    </row>
    <row r="16" spans="1:6" ht="15" customHeight="1" x14ac:dyDescent="0.2">
      <c r="A16" s="374" t="s">
        <v>10</v>
      </c>
      <c r="B16" s="13">
        <v>1676</v>
      </c>
      <c r="C16" s="13">
        <v>176</v>
      </c>
      <c r="D16" s="13">
        <v>2294</v>
      </c>
      <c r="E16" s="375">
        <v>136.87350835322195</v>
      </c>
      <c r="F16" s="270"/>
    </row>
    <row r="17" spans="1:6" ht="15" customHeight="1" x14ac:dyDescent="0.2">
      <c r="A17" s="374" t="s">
        <v>11</v>
      </c>
      <c r="B17" s="13">
        <v>362</v>
      </c>
      <c r="C17" s="13">
        <v>28</v>
      </c>
      <c r="D17" s="13">
        <v>381</v>
      </c>
      <c r="E17" s="375">
        <v>105.24861878453038</v>
      </c>
      <c r="F17" s="270"/>
    </row>
    <row r="18" spans="1:6" ht="15" customHeight="1" x14ac:dyDescent="0.2">
      <c r="A18" s="374" t="s">
        <v>12</v>
      </c>
      <c r="B18" s="13">
        <v>32</v>
      </c>
      <c r="C18" s="334">
        <v>2</v>
      </c>
      <c r="D18" s="13">
        <v>24</v>
      </c>
      <c r="E18" s="375">
        <v>75</v>
      </c>
      <c r="F18" s="270"/>
    </row>
    <row r="19" spans="1:6" ht="15" customHeight="1" x14ac:dyDescent="0.2">
      <c r="A19" s="374" t="s">
        <v>13</v>
      </c>
      <c r="B19" s="13">
        <v>153</v>
      </c>
      <c r="C19" s="13">
        <v>20</v>
      </c>
      <c r="D19" s="13">
        <v>176</v>
      </c>
      <c r="E19" s="375">
        <v>115.03267973856208</v>
      </c>
      <c r="F19" s="270"/>
    </row>
    <row r="20" spans="1:6" ht="15" customHeight="1" x14ac:dyDescent="0.2">
      <c r="A20" s="374" t="s">
        <v>14</v>
      </c>
      <c r="B20" s="13">
        <v>800</v>
      </c>
      <c r="C20" s="13">
        <v>53</v>
      </c>
      <c r="D20" s="13">
        <v>846</v>
      </c>
      <c r="E20" s="375">
        <v>105.75000000000001</v>
      </c>
      <c r="F20" s="270"/>
    </row>
    <row r="21" spans="1:6" ht="15" customHeight="1" x14ac:dyDescent="0.2">
      <c r="A21" s="374" t="s">
        <v>15</v>
      </c>
      <c r="B21" s="13">
        <v>665</v>
      </c>
      <c r="C21" s="13">
        <v>70</v>
      </c>
      <c r="D21" s="13">
        <v>814</v>
      </c>
      <c r="E21" s="375">
        <v>122.40601503759399</v>
      </c>
      <c r="F21" s="270"/>
    </row>
    <row r="22" spans="1:6" ht="15" customHeight="1" x14ac:dyDescent="0.2">
      <c r="A22" s="374" t="s">
        <v>16</v>
      </c>
      <c r="B22" s="334">
        <v>1</v>
      </c>
      <c r="C22" s="334" t="s">
        <v>262</v>
      </c>
      <c r="D22" s="334">
        <v>1</v>
      </c>
      <c r="E22" s="334">
        <v>100</v>
      </c>
      <c r="F22" s="270"/>
    </row>
    <row r="23" spans="1:6" ht="15" customHeight="1" x14ac:dyDescent="0.2">
      <c r="A23" s="374" t="s">
        <v>17</v>
      </c>
      <c r="B23" s="13">
        <v>86</v>
      </c>
      <c r="C23" s="13">
        <v>7</v>
      </c>
      <c r="D23" s="13">
        <v>130</v>
      </c>
      <c r="E23" s="375">
        <v>151.16279069767441</v>
      </c>
      <c r="F23" s="270"/>
    </row>
    <row r="24" spans="1:6" ht="15" customHeight="1" x14ac:dyDescent="0.2">
      <c r="A24" s="374" t="s">
        <v>18</v>
      </c>
      <c r="B24" s="13">
        <v>114</v>
      </c>
      <c r="C24" s="13">
        <v>10</v>
      </c>
      <c r="D24" s="13">
        <v>118</v>
      </c>
      <c r="E24" s="375">
        <v>103.50877192982458</v>
      </c>
      <c r="F24" s="270"/>
    </row>
    <row r="25" spans="1:6" ht="15" customHeight="1" x14ac:dyDescent="0.2">
      <c r="A25" s="374" t="s">
        <v>19</v>
      </c>
      <c r="B25" s="13">
        <v>81</v>
      </c>
      <c r="C25" s="13">
        <v>6</v>
      </c>
      <c r="D25" s="13">
        <v>85</v>
      </c>
      <c r="E25" s="375">
        <v>104.93827160493827</v>
      </c>
      <c r="F25" s="270"/>
    </row>
    <row r="26" spans="1:6" ht="15" customHeight="1" x14ac:dyDescent="0.2">
      <c r="A26" s="374" t="s">
        <v>20</v>
      </c>
      <c r="B26" s="13">
        <v>197</v>
      </c>
      <c r="C26" s="13">
        <v>18</v>
      </c>
      <c r="D26" s="13">
        <v>257</v>
      </c>
      <c r="E26" s="375">
        <v>130.45685279187816</v>
      </c>
      <c r="F26" s="270"/>
    </row>
    <row r="27" spans="1:6" ht="15" customHeight="1" x14ac:dyDescent="0.2">
      <c r="A27" s="374" t="s">
        <v>481</v>
      </c>
      <c r="B27" s="334" t="s">
        <v>262</v>
      </c>
      <c r="C27" s="334" t="s">
        <v>262</v>
      </c>
      <c r="D27" s="334" t="s">
        <v>262</v>
      </c>
      <c r="E27" s="334" t="s">
        <v>262</v>
      </c>
      <c r="F27" s="270"/>
    </row>
    <row r="28" spans="1:6" ht="15" customHeight="1" x14ac:dyDescent="0.2">
      <c r="A28" s="374" t="s">
        <v>625</v>
      </c>
      <c r="B28" s="13" t="s">
        <v>262</v>
      </c>
      <c r="C28" s="334" t="s">
        <v>262</v>
      </c>
      <c r="D28" s="334">
        <v>1</v>
      </c>
      <c r="E28" s="334" t="s">
        <v>262</v>
      </c>
      <c r="F28" s="270"/>
    </row>
    <row r="29" spans="1:6" ht="15" customHeight="1" x14ac:dyDescent="0.2">
      <c r="A29" s="376" t="s">
        <v>465</v>
      </c>
      <c r="B29" s="27">
        <v>2930</v>
      </c>
      <c r="C29" s="27">
        <v>192</v>
      </c>
      <c r="D29" s="27">
        <v>3124</v>
      </c>
      <c r="E29" s="83">
        <v>106.62116040955631</v>
      </c>
      <c r="F29" s="270"/>
    </row>
    <row r="30" spans="1:6" ht="15" customHeight="1" x14ac:dyDescent="0.2">
      <c r="A30" s="377"/>
      <c r="B30" s="367"/>
      <c r="C30" s="367"/>
      <c r="D30" s="367"/>
      <c r="E30" s="368"/>
      <c r="F30" s="270"/>
    </row>
    <row r="31" spans="1:6" ht="15" customHeight="1" x14ac:dyDescent="0.2">
      <c r="A31" s="366" t="s">
        <v>609</v>
      </c>
      <c r="B31" s="367"/>
      <c r="C31" s="367"/>
      <c r="D31" s="367"/>
      <c r="E31" s="368"/>
      <c r="F31" s="270"/>
    </row>
    <row r="32" spans="1:6" x14ac:dyDescent="0.2">
      <c r="A32" s="366" t="s">
        <v>610</v>
      </c>
    </row>
    <row r="33" spans="1:1" x14ac:dyDescent="0.2">
      <c r="A33" s="6"/>
    </row>
    <row r="34" spans="1:1" x14ac:dyDescent="0.2">
      <c r="A34" s="369" t="s">
        <v>147</v>
      </c>
    </row>
  </sheetData>
  <mergeCells count="2">
    <mergeCell ref="B3:E3"/>
    <mergeCell ref="B4:C4"/>
  </mergeCells>
  <hyperlinks>
    <hyperlink ref="A34" location="Kazalo!A1" display="nazaj na kazalo" xr:uid="{FF49C347-9228-4D3F-AC11-DEA1B47AF29B}"/>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26"/>
  <sheetViews>
    <sheetView showGridLines="0" tabSelected="1" workbookViewId="0">
      <selection activeCell="F20" sqref="F20"/>
    </sheetView>
  </sheetViews>
  <sheetFormatPr defaultColWidth="9.140625" defaultRowHeight="15" customHeight="1" x14ac:dyDescent="0.2"/>
  <cols>
    <col min="1" max="1" width="16.140625" style="6" customWidth="1"/>
    <col min="2" max="3" width="7.5703125" style="6" customWidth="1"/>
    <col min="4" max="5" width="7.28515625" style="6" customWidth="1"/>
    <col min="6" max="8" width="7.5703125" style="6" customWidth="1"/>
    <col min="9" max="9" width="7.7109375" style="6" customWidth="1"/>
    <col min="10" max="10" width="11.5703125" style="6" customWidth="1"/>
    <col min="11" max="11" width="10.140625" style="6" customWidth="1"/>
    <col min="12" max="12" width="15.28515625" style="6" customWidth="1"/>
    <col min="13" max="13" width="14.7109375" style="6" customWidth="1"/>
    <col min="14" max="16384" width="9.140625" style="6"/>
  </cols>
  <sheetData>
    <row r="1" spans="1:17" ht="15" customHeight="1" x14ac:dyDescent="0.2">
      <c r="A1" s="121" t="s">
        <v>485</v>
      </c>
      <c r="B1" s="1"/>
      <c r="C1" s="1"/>
      <c r="D1" s="1"/>
      <c r="E1" s="1"/>
      <c r="F1" s="1"/>
      <c r="G1" s="1"/>
      <c r="H1" s="1"/>
      <c r="I1" s="1"/>
      <c r="J1" s="1"/>
      <c r="K1" s="1"/>
      <c r="L1" s="1"/>
      <c r="M1" s="1"/>
    </row>
    <row r="2" spans="1:17" ht="15" customHeight="1" x14ac:dyDescent="0.2">
      <c r="A2" s="1"/>
      <c r="B2" s="1"/>
      <c r="C2" s="1"/>
      <c r="D2" s="1"/>
      <c r="E2" s="1"/>
      <c r="F2" s="1"/>
      <c r="G2" s="1"/>
      <c r="H2" s="1"/>
      <c r="I2" s="64"/>
      <c r="J2" s="1"/>
      <c r="K2" s="1"/>
      <c r="L2" s="1"/>
      <c r="M2" s="1"/>
    </row>
    <row r="3" spans="1:17" ht="15" customHeight="1" x14ac:dyDescent="0.2">
      <c r="A3" s="49"/>
      <c r="B3" s="312" t="s">
        <v>133</v>
      </c>
      <c r="C3" s="313"/>
      <c r="D3" s="313"/>
      <c r="E3" s="313"/>
      <c r="F3" s="313"/>
      <c r="G3" s="313"/>
      <c r="H3" s="313"/>
      <c r="I3" s="314"/>
      <c r="J3" s="312" t="s">
        <v>134</v>
      </c>
      <c r="K3" s="313"/>
      <c r="L3" s="313"/>
      <c r="M3" s="313"/>
    </row>
    <row r="4" spans="1:17" ht="34.5" customHeight="1" x14ac:dyDescent="0.2">
      <c r="A4" s="50"/>
      <c r="B4" s="321" t="s">
        <v>271</v>
      </c>
      <c r="C4" s="322"/>
      <c r="D4" s="321" t="s">
        <v>270</v>
      </c>
      <c r="E4" s="323"/>
      <c r="F4" s="321" t="s">
        <v>272</v>
      </c>
      <c r="G4" s="323"/>
      <c r="H4" s="322" t="s">
        <v>534</v>
      </c>
      <c r="I4" s="323"/>
      <c r="J4" s="181" t="s">
        <v>271</v>
      </c>
      <c r="K4" s="182" t="s">
        <v>270</v>
      </c>
      <c r="L4" s="182" t="s">
        <v>272</v>
      </c>
      <c r="M4" s="182" t="s">
        <v>534</v>
      </c>
    </row>
    <row r="5" spans="1:17" ht="15" customHeight="1" x14ac:dyDescent="0.2">
      <c r="A5" s="161" t="s">
        <v>64</v>
      </c>
      <c r="B5" s="173" t="str">
        <f>Obdobja!B11</f>
        <v>XII 24</v>
      </c>
      <c r="C5" s="174" t="str">
        <f>Obdobja!B13</f>
        <v>I-XII 24</v>
      </c>
      <c r="D5" s="173" t="str">
        <f>Obdobja!B11</f>
        <v>XII 24</v>
      </c>
      <c r="E5" s="189" t="str">
        <f>Obdobja!B13</f>
        <v>I-XII 24</v>
      </c>
      <c r="F5" s="173" t="str">
        <f>Obdobja!B11</f>
        <v>XII 24</v>
      </c>
      <c r="G5" s="189" t="str">
        <f>Obdobja!B13</f>
        <v>I-XII 24</v>
      </c>
      <c r="H5" s="174" t="str">
        <f>Obdobja!B11</f>
        <v>XII 24</v>
      </c>
      <c r="I5" s="174" t="str">
        <f>Obdobja!B13</f>
        <v>I-XII 24</v>
      </c>
      <c r="J5" s="173" t="str">
        <f>Obdobja!B11</f>
        <v>XII 24</v>
      </c>
      <c r="K5" s="174" t="str">
        <f>Obdobja!B11</f>
        <v>XII 24</v>
      </c>
      <c r="L5" s="174" t="str">
        <f>Obdobja!B11</f>
        <v>XII 24</v>
      </c>
      <c r="M5" s="174" t="str">
        <f>Obdobja!B11</f>
        <v>XII 24</v>
      </c>
    </row>
    <row r="6" spans="1:17" ht="15" customHeight="1" x14ac:dyDescent="0.2">
      <c r="A6" s="21" t="s">
        <v>22</v>
      </c>
      <c r="B6" s="190" t="s">
        <v>262</v>
      </c>
      <c r="C6" s="191" t="s">
        <v>262</v>
      </c>
      <c r="D6" s="190">
        <f t="shared" ref="D6:M6" si="0">SUM(D8:D19)</f>
        <v>13</v>
      </c>
      <c r="E6" s="192">
        <f t="shared" si="0"/>
        <v>619</v>
      </c>
      <c r="F6" s="190" t="s">
        <v>262</v>
      </c>
      <c r="G6" s="192" t="s">
        <v>262</v>
      </c>
      <c r="H6" s="191">
        <f t="shared" si="0"/>
        <v>1184</v>
      </c>
      <c r="I6" s="191">
        <f t="shared" si="0"/>
        <v>17253</v>
      </c>
      <c r="J6" s="190" t="s">
        <v>262</v>
      </c>
      <c r="K6" s="191">
        <f t="shared" si="0"/>
        <v>9</v>
      </c>
      <c r="L6" s="191" t="s">
        <v>262</v>
      </c>
      <c r="M6" s="191">
        <f t="shared" si="0"/>
        <v>46496</v>
      </c>
    </row>
    <row r="7" spans="1:17" ht="15" customHeight="1" x14ac:dyDescent="0.2">
      <c r="A7" s="11"/>
      <c r="B7" s="193"/>
      <c r="C7" s="194"/>
      <c r="D7" s="193"/>
      <c r="E7" s="195"/>
      <c r="F7" s="193"/>
      <c r="G7" s="195"/>
      <c r="H7" s="194"/>
      <c r="I7" s="194"/>
      <c r="J7" s="193"/>
      <c r="K7" s="194"/>
      <c r="L7" s="194"/>
      <c r="M7" s="194"/>
    </row>
    <row r="8" spans="1:17" ht="15" customHeight="1" x14ac:dyDescent="0.2">
      <c r="A8" s="18" t="s">
        <v>23</v>
      </c>
      <c r="B8" s="196" t="s">
        <v>262</v>
      </c>
      <c r="C8" s="197" t="s">
        <v>262</v>
      </c>
      <c r="D8" s="196">
        <v>4</v>
      </c>
      <c r="E8" s="198">
        <v>134</v>
      </c>
      <c r="F8" s="196" t="s">
        <v>262</v>
      </c>
      <c r="G8" s="198" t="s">
        <v>262</v>
      </c>
      <c r="H8" s="197">
        <v>57</v>
      </c>
      <c r="I8" s="197">
        <v>726</v>
      </c>
      <c r="J8" s="196" t="s">
        <v>262</v>
      </c>
      <c r="K8" s="197" t="s">
        <v>262</v>
      </c>
      <c r="L8" s="197" t="s">
        <v>262</v>
      </c>
      <c r="M8" s="197">
        <v>2416</v>
      </c>
    </row>
    <row r="9" spans="1:17" ht="15" customHeight="1" x14ac:dyDescent="0.2">
      <c r="A9" s="18" t="s">
        <v>24</v>
      </c>
      <c r="B9" s="196" t="s">
        <v>262</v>
      </c>
      <c r="C9" s="197" t="s">
        <v>262</v>
      </c>
      <c r="D9" s="196" t="s">
        <v>262</v>
      </c>
      <c r="E9" s="198">
        <v>2</v>
      </c>
      <c r="F9" s="196" t="s">
        <v>262</v>
      </c>
      <c r="G9" s="198" t="s">
        <v>262</v>
      </c>
      <c r="H9" s="197">
        <v>29</v>
      </c>
      <c r="I9" s="197">
        <v>404</v>
      </c>
      <c r="J9" s="196" t="s">
        <v>262</v>
      </c>
      <c r="K9" s="197" t="s">
        <v>262</v>
      </c>
      <c r="L9" s="197" t="s">
        <v>262</v>
      </c>
      <c r="M9" s="197">
        <v>1140</v>
      </c>
      <c r="O9" s="7"/>
      <c r="P9" s="7"/>
      <c r="Q9" s="7"/>
    </row>
    <row r="10" spans="1:17" ht="15" customHeight="1" x14ac:dyDescent="0.2">
      <c r="A10" s="18" t="s">
        <v>25</v>
      </c>
      <c r="B10" s="196" t="s">
        <v>262</v>
      </c>
      <c r="C10" s="197" t="s">
        <v>262</v>
      </c>
      <c r="D10" s="196">
        <v>2</v>
      </c>
      <c r="E10" s="198">
        <v>14</v>
      </c>
      <c r="F10" s="196" t="s">
        <v>262</v>
      </c>
      <c r="G10" s="198" t="s">
        <v>262</v>
      </c>
      <c r="H10" s="197">
        <v>86</v>
      </c>
      <c r="I10" s="197">
        <v>1057</v>
      </c>
      <c r="J10" s="196" t="s">
        <v>262</v>
      </c>
      <c r="K10" s="197">
        <v>2</v>
      </c>
      <c r="L10" s="197" t="s">
        <v>262</v>
      </c>
      <c r="M10" s="197">
        <v>2577</v>
      </c>
    </row>
    <row r="11" spans="1:17" ht="15" customHeight="1" x14ac:dyDescent="0.2">
      <c r="A11" s="18" t="s">
        <v>26</v>
      </c>
      <c r="B11" s="196" t="s">
        <v>262</v>
      </c>
      <c r="C11" s="197" t="s">
        <v>262</v>
      </c>
      <c r="D11" s="196">
        <v>1</v>
      </c>
      <c r="E11" s="198">
        <v>13</v>
      </c>
      <c r="F11" s="196" t="s">
        <v>262</v>
      </c>
      <c r="G11" s="198" t="s">
        <v>262</v>
      </c>
      <c r="H11" s="197">
        <v>717</v>
      </c>
      <c r="I11" s="197">
        <v>10906</v>
      </c>
      <c r="J11" s="196" t="s">
        <v>262</v>
      </c>
      <c r="K11" s="197">
        <v>3</v>
      </c>
      <c r="L11" s="197" t="s">
        <v>262</v>
      </c>
      <c r="M11" s="197">
        <v>27779</v>
      </c>
    </row>
    <row r="12" spans="1:17" ht="15" customHeight="1" x14ac:dyDescent="0.2">
      <c r="A12" s="18" t="s">
        <v>27</v>
      </c>
      <c r="B12" s="196" t="s">
        <v>262</v>
      </c>
      <c r="C12" s="197" t="s">
        <v>262</v>
      </c>
      <c r="D12" s="196" t="s">
        <v>262</v>
      </c>
      <c r="E12" s="198" t="s">
        <v>262</v>
      </c>
      <c r="F12" s="196" t="s">
        <v>262</v>
      </c>
      <c r="G12" s="198" t="s">
        <v>262</v>
      </c>
      <c r="H12" s="197">
        <v>125</v>
      </c>
      <c r="I12" s="197">
        <v>1481</v>
      </c>
      <c r="J12" s="196" t="s">
        <v>262</v>
      </c>
      <c r="K12" s="197" t="s">
        <v>262</v>
      </c>
      <c r="L12" s="197" t="s">
        <v>262</v>
      </c>
      <c r="M12" s="197">
        <v>4558</v>
      </c>
    </row>
    <row r="13" spans="1:17" ht="15" customHeight="1" x14ac:dyDescent="0.2">
      <c r="A13" s="18" t="s">
        <v>28</v>
      </c>
      <c r="B13" s="196" t="s">
        <v>262</v>
      </c>
      <c r="C13" s="197" t="s">
        <v>262</v>
      </c>
      <c r="D13" s="196" t="s">
        <v>262</v>
      </c>
      <c r="E13" s="198" t="s">
        <v>262</v>
      </c>
      <c r="F13" s="196" t="s">
        <v>262</v>
      </c>
      <c r="G13" s="198" t="s">
        <v>262</v>
      </c>
      <c r="H13" s="197">
        <v>3</v>
      </c>
      <c r="I13" s="197">
        <v>127</v>
      </c>
      <c r="J13" s="196" t="s">
        <v>262</v>
      </c>
      <c r="K13" s="197" t="s">
        <v>262</v>
      </c>
      <c r="L13" s="197" t="s">
        <v>262</v>
      </c>
      <c r="M13" s="197">
        <v>551</v>
      </c>
    </row>
    <row r="14" spans="1:17" ht="15" customHeight="1" x14ac:dyDescent="0.2">
      <c r="A14" s="18" t="s">
        <v>29</v>
      </c>
      <c r="B14" s="196" t="s">
        <v>262</v>
      </c>
      <c r="C14" s="197" t="s">
        <v>262</v>
      </c>
      <c r="D14" s="196" t="s">
        <v>262</v>
      </c>
      <c r="E14" s="198">
        <v>4</v>
      </c>
      <c r="F14" s="196" t="s">
        <v>262</v>
      </c>
      <c r="G14" s="198" t="s">
        <v>262</v>
      </c>
      <c r="H14" s="197">
        <v>16</v>
      </c>
      <c r="I14" s="197">
        <v>279</v>
      </c>
      <c r="J14" s="196" t="s">
        <v>262</v>
      </c>
      <c r="K14" s="197" t="s">
        <v>262</v>
      </c>
      <c r="L14" s="197" t="s">
        <v>262</v>
      </c>
      <c r="M14" s="197">
        <v>1028</v>
      </c>
    </row>
    <row r="15" spans="1:17" ht="15" customHeight="1" x14ac:dyDescent="0.2">
      <c r="A15" s="18" t="s">
        <v>30</v>
      </c>
      <c r="B15" s="196" t="s">
        <v>262</v>
      </c>
      <c r="C15" s="197" t="s">
        <v>262</v>
      </c>
      <c r="D15" s="196" t="s">
        <v>262</v>
      </c>
      <c r="E15" s="198" t="s">
        <v>262</v>
      </c>
      <c r="F15" s="196" t="s">
        <v>262</v>
      </c>
      <c r="G15" s="198" t="s">
        <v>262</v>
      </c>
      <c r="H15" s="197">
        <v>24</v>
      </c>
      <c r="I15" s="197">
        <v>376</v>
      </c>
      <c r="J15" s="196" t="s">
        <v>262</v>
      </c>
      <c r="K15" s="197">
        <v>1</v>
      </c>
      <c r="L15" s="197" t="s">
        <v>262</v>
      </c>
      <c r="M15" s="197">
        <v>1109</v>
      </c>
    </row>
    <row r="16" spans="1:17" ht="15" customHeight="1" x14ac:dyDescent="0.2">
      <c r="A16" s="18" t="s">
        <v>31</v>
      </c>
      <c r="B16" s="196" t="s">
        <v>262</v>
      </c>
      <c r="C16" s="197" t="s">
        <v>262</v>
      </c>
      <c r="D16" s="196" t="s">
        <v>262</v>
      </c>
      <c r="E16" s="198">
        <v>14</v>
      </c>
      <c r="F16" s="196" t="s">
        <v>262</v>
      </c>
      <c r="G16" s="198" t="s">
        <v>262</v>
      </c>
      <c r="H16" s="197">
        <v>52</v>
      </c>
      <c r="I16" s="197">
        <v>540</v>
      </c>
      <c r="J16" s="196" t="s">
        <v>262</v>
      </c>
      <c r="K16" s="197" t="s">
        <v>262</v>
      </c>
      <c r="L16" s="197" t="s">
        <v>262</v>
      </c>
      <c r="M16" s="197">
        <v>1744</v>
      </c>
    </row>
    <row r="17" spans="1:13" ht="15" customHeight="1" x14ac:dyDescent="0.2">
      <c r="A17" s="18" t="s">
        <v>32</v>
      </c>
      <c r="B17" s="196" t="s">
        <v>262</v>
      </c>
      <c r="C17" s="197" t="s">
        <v>262</v>
      </c>
      <c r="D17" s="196">
        <v>6</v>
      </c>
      <c r="E17" s="198">
        <v>438</v>
      </c>
      <c r="F17" s="196" t="s">
        <v>262</v>
      </c>
      <c r="G17" s="198" t="s">
        <v>262</v>
      </c>
      <c r="H17" s="197">
        <v>12</v>
      </c>
      <c r="I17" s="197">
        <v>188</v>
      </c>
      <c r="J17" s="196" t="s">
        <v>262</v>
      </c>
      <c r="K17" s="197">
        <v>3</v>
      </c>
      <c r="L17" s="197" t="s">
        <v>262</v>
      </c>
      <c r="M17" s="197">
        <v>656</v>
      </c>
    </row>
    <row r="18" spans="1:13" ht="15" customHeight="1" x14ac:dyDescent="0.2">
      <c r="A18" s="18" t="s">
        <v>33</v>
      </c>
      <c r="B18" s="196" t="s">
        <v>262</v>
      </c>
      <c r="C18" s="197" t="s">
        <v>262</v>
      </c>
      <c r="D18" s="196" t="s">
        <v>262</v>
      </c>
      <c r="E18" s="198" t="s">
        <v>262</v>
      </c>
      <c r="F18" s="196" t="s">
        <v>262</v>
      </c>
      <c r="G18" s="198" t="s">
        <v>262</v>
      </c>
      <c r="H18" s="197">
        <v>12</v>
      </c>
      <c r="I18" s="197">
        <v>141</v>
      </c>
      <c r="J18" s="196" t="s">
        <v>262</v>
      </c>
      <c r="K18" s="197" t="s">
        <v>262</v>
      </c>
      <c r="L18" s="197" t="s">
        <v>262</v>
      </c>
      <c r="M18" s="197">
        <v>434</v>
      </c>
    </row>
    <row r="19" spans="1:13" ht="15" customHeight="1" x14ac:dyDescent="0.2">
      <c r="A19" s="127" t="s">
        <v>34</v>
      </c>
      <c r="B19" s="199" t="s">
        <v>262</v>
      </c>
      <c r="C19" s="200" t="s">
        <v>262</v>
      </c>
      <c r="D19" s="199" t="s">
        <v>262</v>
      </c>
      <c r="E19" s="201" t="s">
        <v>262</v>
      </c>
      <c r="F19" s="199" t="s">
        <v>262</v>
      </c>
      <c r="G19" s="201" t="s">
        <v>262</v>
      </c>
      <c r="H19" s="200">
        <v>51</v>
      </c>
      <c r="I19" s="200">
        <v>1028</v>
      </c>
      <c r="J19" s="199" t="s">
        <v>262</v>
      </c>
      <c r="K19" s="200" t="s">
        <v>262</v>
      </c>
      <c r="L19" s="200" t="s">
        <v>262</v>
      </c>
      <c r="M19" s="200">
        <v>2504</v>
      </c>
    </row>
    <row r="20" spans="1:13" ht="15" customHeight="1" x14ac:dyDescent="0.2">
      <c r="A20" s="18"/>
      <c r="B20" s="197"/>
      <c r="C20" s="197"/>
      <c r="D20" s="197"/>
      <c r="E20" s="197"/>
      <c r="F20" s="197"/>
      <c r="G20" s="197"/>
      <c r="H20" s="197"/>
      <c r="I20" s="197"/>
      <c r="J20" s="197"/>
      <c r="K20" s="197"/>
      <c r="L20" s="197"/>
      <c r="M20" s="197"/>
    </row>
    <row r="21" spans="1:13" ht="15" customHeight="1" x14ac:dyDescent="0.2">
      <c r="A21" s="247" t="s">
        <v>475</v>
      </c>
      <c r="B21" s="197"/>
      <c r="C21" s="197"/>
      <c r="D21" s="197"/>
      <c r="E21" s="197"/>
      <c r="F21" s="197"/>
      <c r="G21" s="197"/>
      <c r="H21" s="197"/>
      <c r="I21" s="197"/>
      <c r="J21" s="197"/>
      <c r="K21" s="197"/>
      <c r="L21" s="197"/>
      <c r="M21" s="197"/>
    </row>
    <row r="22" spans="1:13" ht="15" customHeight="1" x14ac:dyDescent="0.2">
      <c r="A22" s="247" t="s">
        <v>476</v>
      </c>
      <c r="B22" s="197"/>
      <c r="C22" s="197"/>
      <c r="D22" s="197"/>
      <c r="E22" s="197"/>
      <c r="F22" s="197"/>
      <c r="G22" s="197"/>
      <c r="H22" s="197"/>
      <c r="I22" s="197"/>
      <c r="J22" s="197"/>
      <c r="K22" s="197"/>
      <c r="L22" s="197"/>
      <c r="M22" s="197"/>
    </row>
    <row r="23" spans="1:13" ht="15" customHeight="1" x14ac:dyDescent="0.2">
      <c r="A23" s="10"/>
      <c r="B23" s="10"/>
      <c r="C23" s="10"/>
      <c r="D23" s="10"/>
      <c r="E23" s="10"/>
      <c r="F23" s="10"/>
      <c r="G23" s="10"/>
      <c r="H23" s="10"/>
      <c r="I23" s="10"/>
      <c r="J23" s="10"/>
      <c r="K23" s="10"/>
      <c r="L23" s="10"/>
      <c r="M23" s="10"/>
    </row>
    <row r="24" spans="1:13" ht="15" customHeight="1" x14ac:dyDescent="0.2">
      <c r="A24" s="68" t="s">
        <v>147</v>
      </c>
    </row>
    <row r="25" spans="1:13" ht="15" customHeight="1" x14ac:dyDescent="0.2">
      <c r="C25" s="7"/>
    </row>
    <row r="26" spans="1:13" ht="15" customHeight="1" x14ac:dyDescent="0.2">
      <c r="E26" s="7"/>
    </row>
  </sheetData>
  <mergeCells count="6">
    <mergeCell ref="J3:M3"/>
    <mergeCell ref="B4:C4"/>
    <mergeCell ref="D4:E4"/>
    <mergeCell ref="F4:G4"/>
    <mergeCell ref="H4:I4"/>
    <mergeCell ref="B3:I3"/>
  </mergeCells>
  <hyperlinks>
    <hyperlink ref="A24" location="Kazalo!A1" display="nazaj na kazalo" xr:uid="{00000000-0004-0000-3000-000000000000}"/>
  </hyperlinks>
  <pageMargins left="0.43307086614173229" right="0.43307086614173229" top="0.98425196850393704" bottom="0.98425196850393704" header="0" footer="0"/>
  <pageSetup paperSize="9" orientation="landscape" horizontalDpi="300" verticalDpi="300" r:id="rId1"/>
  <headerFooter alignWithMargins="0"/>
  <ignoredErrors>
    <ignoredError sqref="C5:I5" formula="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41"/>
  <sheetViews>
    <sheetView showGridLines="0" tabSelected="1" zoomScaleNormal="100" workbookViewId="0">
      <selection activeCell="F20" sqref="F20"/>
    </sheetView>
  </sheetViews>
  <sheetFormatPr defaultColWidth="9.140625" defaultRowHeight="15" customHeight="1" x14ac:dyDescent="0.2"/>
  <cols>
    <col min="1" max="1" width="33.5703125" style="6" customWidth="1"/>
    <col min="2" max="4" width="8.42578125" style="6" customWidth="1"/>
    <col min="5" max="5" width="7.7109375" style="6" customWidth="1"/>
    <col min="6" max="16384" width="9.140625" style="6"/>
  </cols>
  <sheetData>
    <row r="1" spans="1:6" ht="15" customHeight="1" x14ac:dyDescent="0.2">
      <c r="A1" s="121" t="s">
        <v>484</v>
      </c>
      <c r="B1" s="1"/>
      <c r="C1" s="1"/>
      <c r="D1" s="1"/>
      <c r="E1" s="1"/>
    </row>
    <row r="2" spans="1:6" ht="15" customHeight="1" x14ac:dyDescent="0.2">
      <c r="A2" s="1"/>
      <c r="B2" s="1"/>
      <c r="C2" s="1"/>
      <c r="D2" s="1"/>
      <c r="E2" s="64"/>
    </row>
    <row r="3" spans="1:6" ht="15" customHeight="1" x14ac:dyDescent="0.2">
      <c r="A3" s="49"/>
      <c r="B3" s="312" t="s">
        <v>490</v>
      </c>
      <c r="C3" s="313"/>
      <c r="D3" s="313"/>
      <c r="E3" s="313"/>
      <c r="F3" s="122"/>
    </row>
    <row r="4" spans="1:6" ht="15" customHeight="1" x14ac:dyDescent="0.2">
      <c r="A4" s="50"/>
      <c r="B4" s="304"/>
      <c r="C4" s="305"/>
      <c r="D4" s="243"/>
      <c r="E4" s="141" t="s">
        <v>591</v>
      </c>
    </row>
    <row r="5" spans="1:6" ht="15" customHeight="1" x14ac:dyDescent="0.2">
      <c r="A5" s="242" t="s">
        <v>197</v>
      </c>
      <c r="B5" s="165" t="s">
        <v>548</v>
      </c>
      <c r="C5" s="166" t="s">
        <v>556</v>
      </c>
      <c r="D5" s="166" t="s">
        <v>591</v>
      </c>
      <c r="E5" s="166" t="s">
        <v>556</v>
      </c>
    </row>
    <row r="6" spans="1:6" ht="15" customHeight="1" x14ac:dyDescent="0.2">
      <c r="A6" s="21" t="s">
        <v>0</v>
      </c>
      <c r="B6" s="22">
        <f>SUM(B8,B36)</f>
        <v>9718</v>
      </c>
      <c r="C6" s="23">
        <f>SUM(C8,C36)</f>
        <v>10171</v>
      </c>
      <c r="D6" s="23">
        <f>SUM(D8,D36)</f>
        <v>8494</v>
      </c>
      <c r="E6" s="75">
        <f>+D6/C6*100</f>
        <v>83.511945728050335</v>
      </c>
    </row>
    <row r="7" spans="1:6" ht="9" customHeight="1" x14ac:dyDescent="0.2">
      <c r="A7" s="11"/>
      <c r="B7" s="15"/>
      <c r="C7" s="16"/>
      <c r="D7" s="16"/>
      <c r="E7" s="78"/>
    </row>
    <row r="8" spans="1:6" ht="15" customHeight="1" x14ac:dyDescent="0.2">
      <c r="A8" s="11" t="s">
        <v>463</v>
      </c>
      <c r="B8" s="15">
        <f>SUM(B9:B34)</f>
        <v>9708</v>
      </c>
      <c r="C8" s="16">
        <f>SUM(C9:C34)</f>
        <v>10149</v>
      </c>
      <c r="D8" s="16">
        <f>SUM(D9:D34)</f>
        <v>8474</v>
      </c>
      <c r="E8" s="78">
        <f t="shared" ref="E8:E39" si="0">+D8/C8*100</f>
        <v>83.495910927184951</v>
      </c>
    </row>
    <row r="9" spans="1:6" ht="15" customHeight="1" x14ac:dyDescent="0.2">
      <c r="A9" s="43" t="s">
        <v>501</v>
      </c>
      <c r="B9" s="12">
        <v>68</v>
      </c>
      <c r="C9" s="13">
        <v>67</v>
      </c>
      <c r="D9" s="13">
        <v>66</v>
      </c>
      <c r="E9" s="81">
        <f t="shared" si="0"/>
        <v>98.507462686567166</v>
      </c>
    </row>
    <row r="10" spans="1:6" ht="15" customHeight="1" x14ac:dyDescent="0.2">
      <c r="A10" s="43" t="s">
        <v>502</v>
      </c>
      <c r="B10" s="12">
        <v>34</v>
      </c>
      <c r="C10" s="13">
        <v>28</v>
      </c>
      <c r="D10" s="13">
        <v>32</v>
      </c>
      <c r="E10" s="81">
        <f t="shared" si="0"/>
        <v>114.28571428571428</v>
      </c>
    </row>
    <row r="11" spans="1:6" ht="15" customHeight="1" x14ac:dyDescent="0.2">
      <c r="A11" s="43" t="s">
        <v>503</v>
      </c>
      <c r="B11" s="12">
        <v>2315</v>
      </c>
      <c r="C11" s="13">
        <v>2381</v>
      </c>
      <c r="D11" s="13">
        <v>1951</v>
      </c>
      <c r="E11" s="81">
        <f t="shared" si="0"/>
        <v>81.940361192776152</v>
      </c>
    </row>
    <row r="12" spans="1:6" ht="15" customHeight="1" x14ac:dyDescent="0.2">
      <c r="A12" s="43" t="s">
        <v>544</v>
      </c>
      <c r="B12" s="12">
        <v>1</v>
      </c>
      <c r="C12" s="13">
        <v>4</v>
      </c>
      <c r="D12" s="13">
        <v>4</v>
      </c>
      <c r="E12" s="81">
        <f t="shared" si="0"/>
        <v>100</v>
      </c>
    </row>
    <row r="13" spans="1:6" ht="15" customHeight="1" x14ac:dyDescent="0.2">
      <c r="A13" s="43" t="s">
        <v>504</v>
      </c>
      <c r="B13" s="12">
        <v>80</v>
      </c>
      <c r="C13" s="13">
        <v>76</v>
      </c>
      <c r="D13" s="13">
        <v>80</v>
      </c>
      <c r="E13" s="81">
        <f t="shared" si="0"/>
        <v>105.26315789473684</v>
      </c>
    </row>
    <row r="14" spans="1:6" ht="15" customHeight="1" x14ac:dyDescent="0.2">
      <c r="A14" s="43" t="s">
        <v>539</v>
      </c>
      <c r="B14" s="12">
        <v>8</v>
      </c>
      <c r="C14" s="13">
        <v>5</v>
      </c>
      <c r="D14" s="13">
        <v>5</v>
      </c>
      <c r="E14" s="81">
        <f t="shared" si="0"/>
        <v>100</v>
      </c>
    </row>
    <row r="15" spans="1:6" ht="15" customHeight="1" x14ac:dyDescent="0.2">
      <c r="A15" s="43" t="s">
        <v>505</v>
      </c>
      <c r="B15" s="12">
        <v>6</v>
      </c>
      <c r="C15" s="13">
        <v>9</v>
      </c>
      <c r="D15" s="13">
        <v>7</v>
      </c>
      <c r="E15" s="81">
        <f t="shared" si="0"/>
        <v>77.777777777777786</v>
      </c>
    </row>
    <row r="16" spans="1:6" ht="15" customHeight="1" x14ac:dyDescent="0.2">
      <c r="A16" s="43" t="s">
        <v>506</v>
      </c>
      <c r="B16" s="12">
        <v>7</v>
      </c>
      <c r="C16" s="13">
        <v>13</v>
      </c>
      <c r="D16" s="13">
        <v>10</v>
      </c>
      <c r="E16" s="81">
        <f t="shared" si="0"/>
        <v>76.923076923076934</v>
      </c>
    </row>
    <row r="17" spans="1:5" ht="15" customHeight="1" x14ac:dyDescent="0.2">
      <c r="A17" s="43" t="s">
        <v>507</v>
      </c>
      <c r="B17" s="12">
        <v>88</v>
      </c>
      <c r="C17" s="13">
        <v>96</v>
      </c>
      <c r="D17" s="13">
        <v>107</v>
      </c>
      <c r="E17" s="81">
        <f t="shared" si="0"/>
        <v>111.45833333333333</v>
      </c>
    </row>
    <row r="18" spans="1:5" ht="15" customHeight="1" x14ac:dyDescent="0.2">
      <c r="A18" s="43" t="s">
        <v>508</v>
      </c>
      <c r="B18" s="12">
        <v>29</v>
      </c>
      <c r="C18" s="13">
        <v>23</v>
      </c>
      <c r="D18" s="13">
        <v>22</v>
      </c>
      <c r="E18" s="81">
        <f t="shared" si="0"/>
        <v>95.652173913043484</v>
      </c>
    </row>
    <row r="19" spans="1:5" ht="15" customHeight="1" x14ac:dyDescent="0.2">
      <c r="A19" s="43" t="s">
        <v>140</v>
      </c>
      <c r="B19" s="12">
        <v>4901</v>
      </c>
      <c r="C19" s="13">
        <v>5018</v>
      </c>
      <c r="D19" s="13">
        <v>3893</v>
      </c>
      <c r="E19" s="81">
        <f t="shared" si="0"/>
        <v>77.580709445994415</v>
      </c>
    </row>
    <row r="20" spans="1:5" ht="15" customHeight="1" x14ac:dyDescent="0.2">
      <c r="A20" s="43" t="s">
        <v>509</v>
      </c>
      <c r="B20" s="12">
        <v>13</v>
      </c>
      <c r="C20" s="13">
        <v>15</v>
      </c>
      <c r="D20" s="13">
        <v>11</v>
      </c>
      <c r="E20" s="81">
        <f t="shared" si="0"/>
        <v>73.333333333333329</v>
      </c>
    </row>
    <row r="21" spans="1:5" ht="15" customHeight="1" x14ac:dyDescent="0.2">
      <c r="A21" s="43" t="s">
        <v>510</v>
      </c>
      <c r="B21" s="12">
        <v>627</v>
      </c>
      <c r="C21" s="13">
        <v>590</v>
      </c>
      <c r="D21" s="13">
        <v>577</v>
      </c>
      <c r="E21" s="81">
        <f t="shared" si="0"/>
        <v>97.79661016949153</v>
      </c>
    </row>
    <row r="22" spans="1:5" ht="15" customHeight="1" x14ac:dyDescent="0.2">
      <c r="A22" s="43" t="s">
        <v>511</v>
      </c>
      <c r="B22" s="12">
        <v>10</v>
      </c>
      <c r="C22" s="13">
        <v>17</v>
      </c>
      <c r="D22" s="13">
        <v>16</v>
      </c>
      <c r="E22" s="81">
        <f t="shared" si="0"/>
        <v>94.117647058823522</v>
      </c>
    </row>
    <row r="23" spans="1:5" ht="15" customHeight="1" x14ac:dyDescent="0.2">
      <c r="A23" s="43" t="s">
        <v>512</v>
      </c>
      <c r="B23" s="12">
        <v>14</v>
      </c>
      <c r="C23" s="13">
        <v>14</v>
      </c>
      <c r="D23" s="13">
        <v>19</v>
      </c>
      <c r="E23" s="81">
        <f t="shared" si="0"/>
        <v>135.71428571428572</v>
      </c>
    </row>
    <row r="24" spans="1:5" ht="15" customHeight="1" x14ac:dyDescent="0.2">
      <c r="A24" s="43" t="s">
        <v>559</v>
      </c>
      <c r="B24" s="12">
        <v>2</v>
      </c>
      <c r="C24" s="13">
        <v>2</v>
      </c>
      <c r="D24" s="13" t="s">
        <v>262</v>
      </c>
      <c r="E24" s="81" t="s">
        <v>262</v>
      </c>
    </row>
    <row r="25" spans="1:5" ht="15" customHeight="1" x14ac:dyDescent="0.2">
      <c r="A25" s="43" t="s">
        <v>513</v>
      </c>
      <c r="B25" s="12">
        <v>482</v>
      </c>
      <c r="C25" s="13">
        <v>724</v>
      </c>
      <c r="D25" s="13">
        <v>695</v>
      </c>
      <c r="E25" s="81">
        <f t="shared" si="0"/>
        <v>95.994475138121544</v>
      </c>
    </row>
    <row r="26" spans="1:5" ht="15" customHeight="1" x14ac:dyDescent="0.2">
      <c r="A26" s="43" t="s">
        <v>538</v>
      </c>
      <c r="B26" s="12">
        <v>4</v>
      </c>
      <c r="C26" s="13">
        <v>1</v>
      </c>
      <c r="D26" s="13">
        <v>4</v>
      </c>
      <c r="E26" s="81">
        <f t="shared" si="0"/>
        <v>400</v>
      </c>
    </row>
    <row r="27" spans="1:5" ht="15" customHeight="1" x14ac:dyDescent="0.2">
      <c r="A27" s="43" t="s">
        <v>514</v>
      </c>
      <c r="B27" s="12">
        <v>85</v>
      </c>
      <c r="C27" s="13">
        <v>108</v>
      </c>
      <c r="D27" s="13">
        <v>100</v>
      </c>
      <c r="E27" s="81">
        <f t="shared" si="0"/>
        <v>92.592592592592595</v>
      </c>
    </row>
    <row r="28" spans="1:5" ht="15" customHeight="1" x14ac:dyDescent="0.2">
      <c r="A28" s="43" t="s">
        <v>515</v>
      </c>
      <c r="B28" s="12">
        <v>50</v>
      </c>
      <c r="C28" s="13">
        <v>70</v>
      </c>
      <c r="D28" s="13">
        <v>49</v>
      </c>
      <c r="E28" s="81">
        <f t="shared" si="0"/>
        <v>70</v>
      </c>
    </row>
    <row r="29" spans="1:5" ht="15" customHeight="1" x14ac:dyDescent="0.2">
      <c r="A29" s="43" t="s">
        <v>516</v>
      </c>
      <c r="B29" s="12">
        <v>90</v>
      </c>
      <c r="C29" s="13">
        <v>90</v>
      </c>
      <c r="D29" s="13">
        <v>124</v>
      </c>
      <c r="E29" s="81">
        <f t="shared" si="0"/>
        <v>137.77777777777777</v>
      </c>
    </row>
    <row r="30" spans="1:5" ht="15" customHeight="1" x14ac:dyDescent="0.2">
      <c r="A30" s="43" t="s">
        <v>517</v>
      </c>
      <c r="B30" s="12">
        <v>32</v>
      </c>
      <c r="C30" s="13">
        <v>27</v>
      </c>
      <c r="D30" s="13">
        <v>34</v>
      </c>
      <c r="E30" s="81">
        <f t="shared" si="0"/>
        <v>125.92592592592592</v>
      </c>
    </row>
    <row r="31" spans="1:5" ht="15" customHeight="1" x14ac:dyDescent="0.2">
      <c r="A31" s="43" t="s">
        <v>518</v>
      </c>
      <c r="B31" s="12">
        <v>453</v>
      </c>
      <c r="C31" s="13">
        <v>458</v>
      </c>
      <c r="D31" s="13">
        <v>395</v>
      </c>
      <c r="E31" s="81">
        <f t="shared" si="0"/>
        <v>86.244541484716152</v>
      </c>
    </row>
    <row r="32" spans="1:5" ht="15" customHeight="1" x14ac:dyDescent="0.2">
      <c r="A32" s="43" t="s">
        <v>519</v>
      </c>
      <c r="B32" s="12">
        <v>212</v>
      </c>
      <c r="C32" s="13">
        <v>219</v>
      </c>
      <c r="D32" s="13">
        <v>174</v>
      </c>
      <c r="E32" s="81">
        <f t="shared" si="0"/>
        <v>79.452054794520549</v>
      </c>
    </row>
    <row r="33" spans="1:5" ht="15" customHeight="1" x14ac:dyDescent="0.2">
      <c r="A33" s="43" t="s">
        <v>520</v>
      </c>
      <c r="B33" s="12">
        <v>74</v>
      </c>
      <c r="C33" s="13">
        <v>73</v>
      </c>
      <c r="D33" s="13">
        <v>79</v>
      </c>
      <c r="E33" s="81">
        <f t="shared" si="0"/>
        <v>108.21917808219179</v>
      </c>
    </row>
    <row r="34" spans="1:5" ht="15" customHeight="1" x14ac:dyDescent="0.2">
      <c r="A34" s="43" t="s">
        <v>521</v>
      </c>
      <c r="B34" s="12">
        <v>23</v>
      </c>
      <c r="C34" s="13">
        <v>21</v>
      </c>
      <c r="D34" s="13">
        <v>20</v>
      </c>
      <c r="E34" s="81">
        <f t="shared" si="0"/>
        <v>95.238095238095227</v>
      </c>
    </row>
    <row r="35" spans="1:5" ht="15" customHeight="1" x14ac:dyDescent="0.2">
      <c r="A35" s="43"/>
      <c r="B35" s="12"/>
      <c r="C35" s="13"/>
      <c r="D35" s="13"/>
      <c r="E35" s="81"/>
    </row>
    <row r="36" spans="1:5" ht="15" customHeight="1" x14ac:dyDescent="0.2">
      <c r="A36" s="157" t="s">
        <v>464</v>
      </c>
      <c r="B36" s="71">
        <f>SUM(B37:B39)</f>
        <v>10</v>
      </c>
      <c r="C36" s="17">
        <f t="shared" ref="C36:D36" si="1">SUM(C37:C39)</f>
        <v>22</v>
      </c>
      <c r="D36" s="17">
        <f t="shared" si="1"/>
        <v>20</v>
      </c>
      <c r="E36" s="79">
        <f t="shared" si="0"/>
        <v>90.909090909090907</v>
      </c>
    </row>
    <row r="37" spans="1:5" ht="15" customHeight="1" x14ac:dyDescent="0.2">
      <c r="A37" s="281" t="s">
        <v>560</v>
      </c>
      <c r="B37" s="12">
        <v>3</v>
      </c>
      <c r="C37" s="13">
        <v>2</v>
      </c>
      <c r="D37" s="13">
        <v>1</v>
      </c>
      <c r="E37" s="81">
        <f t="shared" si="0"/>
        <v>50</v>
      </c>
    </row>
    <row r="38" spans="1:5" ht="15" customHeight="1" x14ac:dyDescent="0.2">
      <c r="A38" s="281" t="s">
        <v>561</v>
      </c>
      <c r="B38" s="12">
        <v>4</v>
      </c>
      <c r="C38" s="13">
        <v>3</v>
      </c>
      <c r="D38" s="13">
        <v>8</v>
      </c>
      <c r="E38" s="79">
        <f t="shared" si="0"/>
        <v>266.66666666666663</v>
      </c>
    </row>
    <row r="39" spans="1:5" ht="15" customHeight="1" x14ac:dyDescent="0.2">
      <c r="A39" s="280" t="s">
        <v>562</v>
      </c>
      <c r="B39" s="108">
        <v>3</v>
      </c>
      <c r="C39" s="109">
        <v>17</v>
      </c>
      <c r="D39" s="109">
        <v>11</v>
      </c>
      <c r="E39" s="129">
        <f t="shared" si="0"/>
        <v>64.705882352941174</v>
      </c>
    </row>
    <row r="40" spans="1:5" ht="15" customHeight="1" x14ac:dyDescent="0.2">
      <c r="A40" s="10"/>
      <c r="B40" s="10"/>
      <c r="C40" s="10"/>
      <c r="D40" s="10"/>
      <c r="E40" s="10"/>
    </row>
    <row r="41" spans="1:5" ht="15" customHeight="1" x14ac:dyDescent="0.2">
      <c r="A41" s="68" t="s">
        <v>147</v>
      </c>
    </row>
  </sheetData>
  <mergeCells count="2">
    <mergeCell ref="B3:E3"/>
    <mergeCell ref="B4:C4"/>
  </mergeCells>
  <hyperlinks>
    <hyperlink ref="A41" location="Kazalo!A1" display="nazaj na kazalo" xr:uid="{00000000-0004-0000-3100-000000000000}"/>
  </hyperlinks>
  <pageMargins left="0.43307086614173229" right="0.43307086614173229" top="0.98425196850393704" bottom="0.98425196850393704" header="0" footer="0"/>
  <pageSetup paperSize="9" orientation="portrait" horizontalDpi="300" verticalDpi="300" r:id="rId1"/>
  <headerFooter alignWithMargins="0"/>
  <ignoredErrors>
    <ignoredError sqref="E6 E39 E27:E34 E8:E23 E36 E25:E26 E37:E38" evalError="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251"/>
  <sheetViews>
    <sheetView showGridLines="0" tabSelected="1" workbookViewId="0">
      <selection activeCell="F20" sqref="F20"/>
    </sheetView>
  </sheetViews>
  <sheetFormatPr defaultColWidth="9.140625" defaultRowHeight="15" customHeight="1" x14ac:dyDescent="0.2"/>
  <cols>
    <col min="1" max="1" width="19.85546875" style="6" customWidth="1"/>
    <col min="2" max="2" width="9.85546875" style="6" bestFit="1" customWidth="1"/>
    <col min="3" max="3" width="7.85546875" style="6" customWidth="1"/>
    <col min="4" max="4" width="10.42578125" style="6" bestFit="1" customWidth="1"/>
    <col min="5" max="5" width="7.42578125" style="10" bestFit="1" customWidth="1"/>
    <col min="6" max="6" width="8.28515625" style="6" bestFit="1" customWidth="1"/>
    <col min="7" max="7" width="7.7109375" style="6" customWidth="1"/>
    <col min="8" max="8" width="10" style="6" bestFit="1" customWidth="1"/>
    <col min="9" max="9" width="12" style="6" bestFit="1" customWidth="1"/>
    <col min="10" max="11" width="8.28515625" style="6" customWidth="1"/>
    <col min="12" max="16384" width="9.140625" style="6"/>
  </cols>
  <sheetData>
    <row r="1" spans="1:11" ht="15" customHeight="1" x14ac:dyDescent="0.2">
      <c r="A1" s="9" t="s">
        <v>483</v>
      </c>
      <c r="B1" s="1"/>
      <c r="C1" s="1"/>
      <c r="D1" s="1"/>
      <c r="E1" s="64"/>
      <c r="F1" s="1"/>
      <c r="G1" s="1"/>
      <c r="H1" s="1"/>
      <c r="I1" s="1"/>
      <c r="J1" s="1"/>
      <c r="K1" s="1"/>
    </row>
    <row r="2" spans="1:11" ht="15" customHeight="1" x14ac:dyDescent="0.2">
      <c r="A2" s="1"/>
      <c r="B2" s="1"/>
      <c r="C2" s="1"/>
      <c r="D2" s="1"/>
      <c r="E2" s="64"/>
      <c r="F2" s="64"/>
      <c r="G2" s="1"/>
      <c r="H2" s="1"/>
      <c r="I2" s="1"/>
      <c r="J2" s="1"/>
      <c r="K2" s="1"/>
    </row>
    <row r="3" spans="1:11" ht="15" customHeight="1" x14ac:dyDescent="0.2">
      <c r="A3" s="49"/>
      <c r="B3" s="324" t="s">
        <v>592</v>
      </c>
      <c r="C3" s="325"/>
      <c r="D3" s="325"/>
      <c r="E3" s="325"/>
      <c r="F3" s="325"/>
      <c r="G3" s="325"/>
      <c r="H3" s="325"/>
      <c r="I3" s="325"/>
      <c r="J3" s="140"/>
      <c r="K3" s="151" t="s">
        <v>147</v>
      </c>
    </row>
    <row r="4" spans="1:11" ht="15" customHeight="1" x14ac:dyDescent="0.2">
      <c r="A4" s="152"/>
      <c r="B4" s="153" t="s">
        <v>198</v>
      </c>
      <c r="C4" s="162"/>
      <c r="D4" s="162"/>
      <c r="E4" s="162"/>
      <c r="F4" s="162"/>
      <c r="G4" s="162" t="s">
        <v>90</v>
      </c>
      <c r="H4" s="162" t="s">
        <v>199</v>
      </c>
      <c r="I4" s="162" t="s">
        <v>200</v>
      </c>
      <c r="J4" s="140"/>
      <c r="K4" s="140"/>
    </row>
    <row r="5" spans="1:11" ht="15" customHeight="1" x14ac:dyDescent="0.2">
      <c r="A5" s="154" t="s">
        <v>201</v>
      </c>
      <c r="B5" s="31" t="s">
        <v>202</v>
      </c>
      <c r="C5" s="183"/>
      <c r="D5" s="162" t="s">
        <v>78</v>
      </c>
      <c r="E5" s="162" t="s">
        <v>203</v>
      </c>
      <c r="F5" s="162" t="s">
        <v>204</v>
      </c>
      <c r="G5" s="162" t="s">
        <v>205</v>
      </c>
      <c r="H5" s="162" t="s">
        <v>206</v>
      </c>
      <c r="I5" s="162" t="s">
        <v>207</v>
      </c>
      <c r="J5" s="140"/>
      <c r="K5" s="140"/>
    </row>
    <row r="6" spans="1:11" ht="15" customHeight="1" x14ac:dyDescent="0.2">
      <c r="A6" s="184" t="s">
        <v>208</v>
      </c>
      <c r="B6" s="185" t="s">
        <v>59</v>
      </c>
      <c r="C6" s="20" t="s">
        <v>74</v>
      </c>
      <c r="D6" s="20" t="s">
        <v>77</v>
      </c>
      <c r="E6" s="20" t="s">
        <v>75</v>
      </c>
      <c r="F6" s="20" t="s">
        <v>209</v>
      </c>
      <c r="G6" s="20" t="s">
        <v>210</v>
      </c>
      <c r="H6" s="20" t="s">
        <v>211</v>
      </c>
      <c r="I6" s="20" t="s">
        <v>212</v>
      </c>
      <c r="J6" s="140"/>
      <c r="K6" s="140"/>
    </row>
    <row r="7" spans="1:11" ht="15" customHeight="1" x14ac:dyDescent="0.2">
      <c r="A7" s="21" t="s">
        <v>22</v>
      </c>
      <c r="B7" s="57">
        <f>+B11+B34+B48+B91+B120+B128+B136+B169+B177+B197+B212+B222+B249</f>
        <v>47038</v>
      </c>
      <c r="C7" s="23">
        <f t="shared" ref="C7:I7" si="0">+C11+C34+C48+C91+C120+C128+C136+C169+C177+C197+C212+C222+C249</f>
        <v>22269</v>
      </c>
      <c r="D7" s="23">
        <f t="shared" si="0"/>
        <v>18200</v>
      </c>
      <c r="E7" s="24">
        <f t="shared" si="0"/>
        <v>10004</v>
      </c>
      <c r="F7" s="23">
        <f t="shared" si="0"/>
        <v>16618</v>
      </c>
      <c r="G7" s="24">
        <f t="shared" si="0"/>
        <v>16137</v>
      </c>
      <c r="H7" s="24">
        <f t="shared" si="0"/>
        <v>23014</v>
      </c>
      <c r="I7" s="24">
        <f t="shared" si="0"/>
        <v>7887</v>
      </c>
      <c r="J7" s="210"/>
      <c r="K7" s="210"/>
    </row>
    <row r="8" spans="1:11" ht="12.75" customHeight="1" x14ac:dyDescent="0.2">
      <c r="A8" s="11"/>
      <c r="B8" s="59"/>
      <c r="C8" s="16"/>
      <c r="D8" s="16"/>
      <c r="E8" s="17"/>
      <c r="F8" s="16"/>
      <c r="G8" s="17"/>
      <c r="H8" s="17"/>
      <c r="I8" s="17"/>
      <c r="J8" s="140"/>
      <c r="K8" s="140"/>
    </row>
    <row r="9" spans="1:11" ht="12.75" customHeight="1" x14ac:dyDescent="0.2">
      <c r="A9" s="11" t="s">
        <v>35</v>
      </c>
      <c r="B9" s="59">
        <v>27430</v>
      </c>
      <c r="C9" s="16">
        <v>13125</v>
      </c>
      <c r="D9" s="16">
        <v>11069</v>
      </c>
      <c r="E9" s="17">
        <v>6337</v>
      </c>
      <c r="F9" s="16">
        <v>9684</v>
      </c>
      <c r="G9" s="17">
        <v>9414</v>
      </c>
      <c r="H9" s="17">
        <v>14017</v>
      </c>
      <c r="I9" s="17">
        <v>3999</v>
      </c>
      <c r="J9" s="274"/>
      <c r="K9" s="274"/>
    </row>
    <row r="10" spans="1:11" ht="12.75" customHeight="1" x14ac:dyDescent="0.2">
      <c r="A10" s="11"/>
      <c r="B10" s="59"/>
      <c r="C10" s="16"/>
      <c r="D10" s="16"/>
      <c r="E10" s="17"/>
      <c r="F10" s="16"/>
      <c r="G10" s="17"/>
      <c r="H10" s="17"/>
      <c r="I10" s="17"/>
      <c r="J10" s="274"/>
      <c r="K10" s="274"/>
    </row>
    <row r="11" spans="1:11" ht="15" customHeight="1" x14ac:dyDescent="0.2">
      <c r="A11" s="70" t="s">
        <v>41</v>
      </c>
      <c r="B11" s="155">
        <v>3689</v>
      </c>
      <c r="C11" s="17">
        <v>1724</v>
      </c>
      <c r="D11" s="17">
        <v>1903</v>
      </c>
      <c r="E11" s="17">
        <v>1028</v>
      </c>
      <c r="F11" s="17">
        <v>1026</v>
      </c>
      <c r="G11" s="17">
        <v>1875</v>
      </c>
      <c r="H11" s="17">
        <v>1421</v>
      </c>
      <c r="I11" s="17">
        <v>393</v>
      </c>
      <c r="J11" s="3"/>
      <c r="K11" s="3"/>
    </row>
    <row r="12" spans="1:11" ht="15" customHeight="1" x14ac:dyDescent="0.2">
      <c r="A12" s="43" t="s">
        <v>304</v>
      </c>
      <c r="B12" s="32">
        <v>505</v>
      </c>
      <c r="C12" s="13">
        <v>250</v>
      </c>
      <c r="D12" s="13">
        <v>299</v>
      </c>
      <c r="E12" s="13">
        <v>151</v>
      </c>
      <c r="F12" s="13">
        <v>140</v>
      </c>
      <c r="G12" s="13">
        <v>282</v>
      </c>
      <c r="H12" s="13">
        <v>188</v>
      </c>
      <c r="I12" s="13">
        <v>35</v>
      </c>
      <c r="J12" s="3"/>
      <c r="K12" s="3"/>
    </row>
    <row r="13" spans="1:11" ht="15" customHeight="1" x14ac:dyDescent="0.2">
      <c r="A13" s="43" t="s">
        <v>316</v>
      </c>
      <c r="B13" s="32">
        <v>61</v>
      </c>
      <c r="C13" s="13">
        <v>22</v>
      </c>
      <c r="D13" s="13">
        <v>31</v>
      </c>
      <c r="E13" s="13">
        <v>7</v>
      </c>
      <c r="F13" s="13">
        <v>36</v>
      </c>
      <c r="G13" s="13">
        <v>23</v>
      </c>
      <c r="H13" s="13">
        <v>31</v>
      </c>
      <c r="I13" s="13">
        <v>7</v>
      </c>
      <c r="J13" s="3"/>
      <c r="K13" s="3"/>
    </row>
    <row r="14" spans="1:11" ht="15" customHeight="1" x14ac:dyDescent="0.2">
      <c r="A14" s="43" t="s">
        <v>291</v>
      </c>
      <c r="B14" s="32">
        <v>676</v>
      </c>
      <c r="C14" s="13">
        <v>316</v>
      </c>
      <c r="D14" s="13">
        <v>342</v>
      </c>
      <c r="E14" s="13">
        <v>203</v>
      </c>
      <c r="F14" s="13">
        <v>128</v>
      </c>
      <c r="G14" s="13">
        <v>311</v>
      </c>
      <c r="H14" s="13">
        <v>307</v>
      </c>
      <c r="I14" s="13">
        <v>58</v>
      </c>
      <c r="J14" s="4"/>
      <c r="K14" s="4"/>
    </row>
    <row r="15" spans="1:11" ht="15" customHeight="1" x14ac:dyDescent="0.2">
      <c r="A15" s="43" t="s">
        <v>317</v>
      </c>
      <c r="B15" s="32">
        <v>20</v>
      </c>
      <c r="C15" s="13">
        <v>13</v>
      </c>
      <c r="D15" s="13">
        <v>10</v>
      </c>
      <c r="E15" s="13">
        <v>2</v>
      </c>
      <c r="F15" s="13">
        <v>8</v>
      </c>
      <c r="G15" s="13">
        <v>7</v>
      </c>
      <c r="H15" s="13">
        <v>8</v>
      </c>
      <c r="I15" s="13">
        <v>5</v>
      </c>
      <c r="J15" s="4"/>
      <c r="K15" s="4"/>
    </row>
    <row r="16" spans="1:11" ht="15" customHeight="1" x14ac:dyDescent="0.2">
      <c r="A16" s="43" t="s">
        <v>318</v>
      </c>
      <c r="B16" s="32">
        <v>34</v>
      </c>
      <c r="C16" s="13">
        <v>15</v>
      </c>
      <c r="D16" s="13">
        <v>11</v>
      </c>
      <c r="E16" s="13">
        <v>6</v>
      </c>
      <c r="F16" s="13">
        <v>14</v>
      </c>
      <c r="G16" s="13">
        <v>10</v>
      </c>
      <c r="H16" s="13">
        <v>16</v>
      </c>
      <c r="I16" s="13">
        <v>8</v>
      </c>
      <c r="J16" s="5"/>
      <c r="K16" s="5"/>
    </row>
    <row r="17" spans="1:11" ht="15" customHeight="1" x14ac:dyDescent="0.2">
      <c r="A17" s="43" t="s">
        <v>305</v>
      </c>
      <c r="B17" s="32">
        <v>315</v>
      </c>
      <c r="C17" s="13">
        <v>141</v>
      </c>
      <c r="D17" s="13">
        <v>176</v>
      </c>
      <c r="E17" s="13">
        <v>99</v>
      </c>
      <c r="F17" s="13">
        <v>85</v>
      </c>
      <c r="G17" s="13">
        <v>173</v>
      </c>
      <c r="H17" s="13">
        <v>117</v>
      </c>
      <c r="I17" s="13">
        <v>25</v>
      </c>
      <c r="J17" s="5"/>
      <c r="K17" s="5"/>
    </row>
    <row r="18" spans="1:11" ht="15" customHeight="1" x14ac:dyDescent="0.2">
      <c r="A18" s="43" t="s">
        <v>319</v>
      </c>
      <c r="B18" s="32">
        <v>29</v>
      </c>
      <c r="C18" s="13">
        <v>19</v>
      </c>
      <c r="D18" s="13">
        <v>8</v>
      </c>
      <c r="E18" s="13">
        <v>7</v>
      </c>
      <c r="F18" s="13">
        <v>9</v>
      </c>
      <c r="G18" s="13">
        <v>8</v>
      </c>
      <c r="H18" s="13">
        <v>13</v>
      </c>
      <c r="I18" s="13">
        <v>8</v>
      </c>
      <c r="J18" s="5"/>
      <c r="K18" s="5"/>
    </row>
    <row r="19" spans="1:11" ht="15" customHeight="1" x14ac:dyDescent="0.2">
      <c r="A19" s="43" t="s">
        <v>320</v>
      </c>
      <c r="B19" s="32">
        <v>51</v>
      </c>
      <c r="C19" s="13">
        <v>27</v>
      </c>
      <c r="D19" s="13">
        <v>26</v>
      </c>
      <c r="E19" s="13">
        <v>15</v>
      </c>
      <c r="F19" s="13">
        <v>16</v>
      </c>
      <c r="G19" s="13">
        <v>22</v>
      </c>
      <c r="H19" s="13">
        <v>23</v>
      </c>
      <c r="I19" s="13">
        <v>6</v>
      </c>
      <c r="J19" s="5"/>
      <c r="K19" s="5"/>
    </row>
    <row r="20" spans="1:11" ht="15" customHeight="1" x14ac:dyDescent="0.2">
      <c r="A20" s="43" t="s">
        <v>321</v>
      </c>
      <c r="B20" s="32">
        <v>42</v>
      </c>
      <c r="C20" s="13">
        <v>22</v>
      </c>
      <c r="D20" s="13">
        <v>18</v>
      </c>
      <c r="E20" s="13">
        <v>10</v>
      </c>
      <c r="F20" s="13">
        <v>20</v>
      </c>
      <c r="G20" s="13">
        <v>14</v>
      </c>
      <c r="H20" s="13">
        <v>21</v>
      </c>
      <c r="I20" s="13">
        <v>7</v>
      </c>
      <c r="J20" s="5"/>
      <c r="K20" s="5"/>
    </row>
    <row r="21" spans="1:11" ht="15" customHeight="1" x14ac:dyDescent="0.2">
      <c r="A21" s="43" t="s">
        <v>30</v>
      </c>
      <c r="B21" s="32">
        <v>912</v>
      </c>
      <c r="C21" s="13">
        <v>429</v>
      </c>
      <c r="D21" s="13">
        <v>465</v>
      </c>
      <c r="E21" s="13">
        <v>240</v>
      </c>
      <c r="F21" s="13">
        <v>275</v>
      </c>
      <c r="G21" s="13">
        <v>497</v>
      </c>
      <c r="H21" s="13">
        <v>298</v>
      </c>
      <c r="I21" s="13">
        <v>117</v>
      </c>
      <c r="J21" s="5"/>
      <c r="K21" s="5"/>
    </row>
    <row r="22" spans="1:11" ht="15" customHeight="1" x14ac:dyDescent="0.2">
      <c r="A22" s="43" t="s">
        <v>322</v>
      </c>
      <c r="B22" s="32">
        <v>14</v>
      </c>
      <c r="C22" s="13">
        <v>5</v>
      </c>
      <c r="D22" s="13">
        <v>6</v>
      </c>
      <c r="E22" s="13">
        <v>2</v>
      </c>
      <c r="F22" s="13">
        <v>6</v>
      </c>
      <c r="G22" s="13">
        <v>2</v>
      </c>
      <c r="H22" s="13">
        <v>11</v>
      </c>
      <c r="I22" s="13">
        <v>1</v>
      </c>
      <c r="J22" s="5"/>
      <c r="K22" s="5"/>
    </row>
    <row r="23" spans="1:11" ht="15" customHeight="1" x14ac:dyDescent="0.2">
      <c r="A23" s="43" t="s">
        <v>293</v>
      </c>
      <c r="B23" s="32">
        <v>193</v>
      </c>
      <c r="C23" s="13">
        <v>81</v>
      </c>
      <c r="D23" s="13">
        <v>81</v>
      </c>
      <c r="E23" s="13">
        <v>75</v>
      </c>
      <c r="F23" s="13">
        <v>36</v>
      </c>
      <c r="G23" s="13">
        <v>84</v>
      </c>
      <c r="H23" s="13">
        <v>85</v>
      </c>
      <c r="I23" s="13">
        <v>24</v>
      </c>
      <c r="J23" s="5"/>
      <c r="K23" s="5"/>
    </row>
    <row r="24" spans="1:11" ht="15" customHeight="1" x14ac:dyDescent="0.2">
      <c r="A24" s="43" t="s">
        <v>323</v>
      </c>
      <c r="B24" s="32">
        <v>91</v>
      </c>
      <c r="C24" s="13">
        <v>33</v>
      </c>
      <c r="D24" s="13">
        <v>54</v>
      </c>
      <c r="E24" s="13">
        <v>19</v>
      </c>
      <c r="F24" s="13">
        <v>31</v>
      </c>
      <c r="G24" s="13">
        <v>46</v>
      </c>
      <c r="H24" s="13">
        <v>39</v>
      </c>
      <c r="I24" s="13">
        <v>6</v>
      </c>
      <c r="J24" s="3"/>
      <c r="K24" s="3"/>
    </row>
    <row r="25" spans="1:11" ht="15" customHeight="1" x14ac:dyDescent="0.2">
      <c r="A25" s="43" t="s">
        <v>324</v>
      </c>
      <c r="B25" s="32">
        <v>24</v>
      </c>
      <c r="C25" s="13">
        <v>11</v>
      </c>
      <c r="D25" s="13">
        <v>7</v>
      </c>
      <c r="E25" s="13">
        <v>4</v>
      </c>
      <c r="F25" s="13">
        <v>4</v>
      </c>
      <c r="G25" s="13">
        <v>5</v>
      </c>
      <c r="H25" s="13">
        <v>13</v>
      </c>
      <c r="I25" s="13">
        <v>6</v>
      </c>
      <c r="J25" s="3"/>
      <c r="K25" s="3"/>
    </row>
    <row r="26" spans="1:11" ht="15" customHeight="1" x14ac:dyDescent="0.2">
      <c r="A26" s="43" t="s">
        <v>325</v>
      </c>
      <c r="B26" s="32">
        <v>55</v>
      </c>
      <c r="C26" s="13">
        <v>23</v>
      </c>
      <c r="D26" s="13">
        <v>23</v>
      </c>
      <c r="E26" s="13">
        <v>13</v>
      </c>
      <c r="F26" s="13">
        <v>27</v>
      </c>
      <c r="G26" s="13">
        <v>19</v>
      </c>
      <c r="H26" s="13">
        <v>21</v>
      </c>
      <c r="I26" s="13">
        <v>15</v>
      </c>
      <c r="J26" s="4"/>
      <c r="K26" s="4"/>
    </row>
    <row r="27" spans="1:11" ht="15" customHeight="1" x14ac:dyDescent="0.2">
      <c r="A27" s="43" t="s">
        <v>326</v>
      </c>
      <c r="B27" s="32">
        <v>168</v>
      </c>
      <c r="C27" s="13">
        <v>78</v>
      </c>
      <c r="D27" s="13">
        <v>92</v>
      </c>
      <c r="E27" s="13">
        <v>44</v>
      </c>
      <c r="F27" s="13">
        <v>52</v>
      </c>
      <c r="G27" s="13">
        <v>99</v>
      </c>
      <c r="H27" s="13">
        <v>52</v>
      </c>
      <c r="I27" s="13">
        <v>17</v>
      </c>
      <c r="J27" s="4"/>
      <c r="K27" s="4"/>
    </row>
    <row r="28" spans="1:11" ht="15" customHeight="1" x14ac:dyDescent="0.2">
      <c r="A28" s="43" t="s">
        <v>327</v>
      </c>
      <c r="B28" s="32">
        <v>20</v>
      </c>
      <c r="C28" s="13">
        <v>12</v>
      </c>
      <c r="D28" s="13">
        <v>6</v>
      </c>
      <c r="E28" s="13">
        <v>8</v>
      </c>
      <c r="F28" s="13">
        <v>5</v>
      </c>
      <c r="G28" s="13">
        <v>7</v>
      </c>
      <c r="H28" s="13">
        <v>11</v>
      </c>
      <c r="I28" s="13">
        <v>2</v>
      </c>
      <c r="J28" s="5"/>
      <c r="K28" s="5"/>
    </row>
    <row r="29" spans="1:11" ht="15" customHeight="1" x14ac:dyDescent="0.2">
      <c r="A29" s="43" t="s">
        <v>328</v>
      </c>
      <c r="B29" s="32">
        <v>132</v>
      </c>
      <c r="C29" s="13">
        <v>57</v>
      </c>
      <c r="D29" s="13">
        <v>76</v>
      </c>
      <c r="E29" s="13">
        <v>50</v>
      </c>
      <c r="F29" s="13">
        <v>25</v>
      </c>
      <c r="G29" s="13">
        <v>97</v>
      </c>
      <c r="H29" s="13">
        <v>33</v>
      </c>
      <c r="I29" s="13">
        <v>2</v>
      </c>
      <c r="J29" s="5"/>
      <c r="K29" s="5"/>
    </row>
    <row r="30" spans="1:11" ht="15" customHeight="1" x14ac:dyDescent="0.2">
      <c r="A30" s="43" t="s">
        <v>329</v>
      </c>
      <c r="B30" s="32">
        <v>50</v>
      </c>
      <c r="C30" s="13">
        <v>26</v>
      </c>
      <c r="D30" s="13">
        <v>18</v>
      </c>
      <c r="E30" s="13">
        <v>12</v>
      </c>
      <c r="F30" s="13">
        <v>15</v>
      </c>
      <c r="G30" s="13">
        <v>13</v>
      </c>
      <c r="H30" s="13">
        <v>29</v>
      </c>
      <c r="I30" s="13">
        <v>8</v>
      </c>
      <c r="J30" s="5"/>
      <c r="K30" s="5"/>
    </row>
    <row r="31" spans="1:11" ht="15" customHeight="1" x14ac:dyDescent="0.2">
      <c r="A31" s="43" t="s">
        <v>330</v>
      </c>
      <c r="B31" s="32">
        <v>228</v>
      </c>
      <c r="C31" s="13">
        <v>113</v>
      </c>
      <c r="D31" s="13">
        <v>125</v>
      </c>
      <c r="E31" s="13">
        <v>51</v>
      </c>
      <c r="F31" s="13">
        <v>59</v>
      </c>
      <c r="G31" s="13">
        <v>139</v>
      </c>
      <c r="H31" s="13">
        <v>62</v>
      </c>
      <c r="I31" s="13">
        <v>27</v>
      </c>
      <c r="J31" s="5"/>
      <c r="K31" s="5"/>
    </row>
    <row r="32" spans="1:11" ht="15" customHeight="1" x14ac:dyDescent="0.2">
      <c r="A32" s="43" t="s">
        <v>331</v>
      </c>
      <c r="B32" s="32">
        <v>69</v>
      </c>
      <c r="C32" s="13">
        <v>31</v>
      </c>
      <c r="D32" s="13">
        <v>29</v>
      </c>
      <c r="E32" s="13">
        <v>10</v>
      </c>
      <c r="F32" s="13">
        <v>35</v>
      </c>
      <c r="G32" s="13">
        <v>17</v>
      </c>
      <c r="H32" s="13">
        <v>43</v>
      </c>
      <c r="I32" s="13">
        <v>9</v>
      </c>
      <c r="J32" s="5"/>
      <c r="K32" s="5"/>
    </row>
    <row r="33" spans="1:11" ht="15" customHeight="1" x14ac:dyDescent="0.2">
      <c r="A33" s="43"/>
      <c r="B33" s="32"/>
      <c r="C33" s="13"/>
      <c r="D33" s="13"/>
      <c r="E33" s="13"/>
      <c r="F33" s="13"/>
      <c r="G33" s="13"/>
      <c r="H33" s="13"/>
      <c r="I33" s="13"/>
      <c r="J33" s="5"/>
      <c r="K33" s="5"/>
    </row>
    <row r="34" spans="1:11" ht="15" customHeight="1" x14ac:dyDescent="0.2">
      <c r="A34" s="70" t="s">
        <v>38</v>
      </c>
      <c r="B34" s="155">
        <v>1489</v>
      </c>
      <c r="C34" s="17">
        <v>793</v>
      </c>
      <c r="D34" s="17">
        <v>532</v>
      </c>
      <c r="E34" s="17">
        <v>340</v>
      </c>
      <c r="F34" s="17">
        <v>566</v>
      </c>
      <c r="G34" s="17">
        <v>377</v>
      </c>
      <c r="H34" s="17">
        <v>906</v>
      </c>
      <c r="I34" s="17">
        <v>206</v>
      </c>
      <c r="J34" s="5"/>
      <c r="K34" s="5"/>
    </row>
    <row r="35" spans="1:11" ht="15" customHeight="1" x14ac:dyDescent="0.2">
      <c r="A35" s="43" t="s">
        <v>332</v>
      </c>
      <c r="B35" s="32">
        <v>57</v>
      </c>
      <c r="C35" s="13">
        <v>29</v>
      </c>
      <c r="D35" s="13">
        <v>23</v>
      </c>
      <c r="E35" s="13">
        <v>18</v>
      </c>
      <c r="F35" s="13">
        <v>19</v>
      </c>
      <c r="G35" s="13">
        <v>18</v>
      </c>
      <c r="H35" s="13">
        <v>32</v>
      </c>
      <c r="I35" s="13">
        <v>7</v>
      </c>
      <c r="J35" s="5"/>
      <c r="K35" s="5"/>
    </row>
    <row r="36" spans="1:11" ht="15" customHeight="1" x14ac:dyDescent="0.2">
      <c r="A36" s="43" t="s">
        <v>311</v>
      </c>
      <c r="B36" s="32">
        <v>185</v>
      </c>
      <c r="C36" s="13">
        <v>100</v>
      </c>
      <c r="D36" s="13">
        <v>51</v>
      </c>
      <c r="E36" s="13">
        <v>52</v>
      </c>
      <c r="F36" s="13">
        <v>67</v>
      </c>
      <c r="G36" s="13">
        <v>50</v>
      </c>
      <c r="H36" s="13">
        <v>114</v>
      </c>
      <c r="I36" s="13">
        <v>21</v>
      </c>
      <c r="J36" s="5"/>
      <c r="K36" s="5"/>
    </row>
    <row r="37" spans="1:11" ht="15" customHeight="1" x14ac:dyDescent="0.2">
      <c r="A37" s="43" t="s">
        <v>333</v>
      </c>
      <c r="B37" s="32">
        <v>66</v>
      </c>
      <c r="C37" s="13">
        <v>33</v>
      </c>
      <c r="D37" s="13">
        <v>15</v>
      </c>
      <c r="E37" s="13">
        <v>20</v>
      </c>
      <c r="F37" s="13">
        <v>20</v>
      </c>
      <c r="G37" s="13">
        <v>15</v>
      </c>
      <c r="H37" s="13">
        <v>40</v>
      </c>
      <c r="I37" s="13">
        <v>11</v>
      </c>
      <c r="J37" s="5"/>
      <c r="K37" s="5"/>
    </row>
    <row r="38" spans="1:11" ht="15" customHeight="1" x14ac:dyDescent="0.2">
      <c r="A38" s="43" t="s">
        <v>334</v>
      </c>
      <c r="B38" s="32">
        <v>65</v>
      </c>
      <c r="C38" s="13">
        <v>32</v>
      </c>
      <c r="D38" s="13">
        <v>24</v>
      </c>
      <c r="E38" s="13">
        <v>9</v>
      </c>
      <c r="F38" s="13">
        <v>31</v>
      </c>
      <c r="G38" s="13">
        <v>12</v>
      </c>
      <c r="H38" s="13">
        <v>41</v>
      </c>
      <c r="I38" s="13">
        <v>12</v>
      </c>
      <c r="J38" s="5"/>
      <c r="K38" s="5"/>
    </row>
    <row r="39" spans="1:11" ht="15" customHeight="1" x14ac:dyDescent="0.2">
      <c r="A39" s="43" t="s">
        <v>335</v>
      </c>
      <c r="B39" s="32">
        <v>75</v>
      </c>
      <c r="C39" s="13">
        <v>41</v>
      </c>
      <c r="D39" s="13">
        <v>29</v>
      </c>
      <c r="E39" s="13">
        <v>15</v>
      </c>
      <c r="F39" s="13">
        <v>29</v>
      </c>
      <c r="G39" s="13">
        <v>24</v>
      </c>
      <c r="H39" s="13">
        <v>45</v>
      </c>
      <c r="I39" s="13">
        <v>6</v>
      </c>
      <c r="J39" s="5"/>
      <c r="K39" s="5"/>
    </row>
    <row r="40" spans="1:11" ht="15" customHeight="1" x14ac:dyDescent="0.2">
      <c r="A40" s="43" t="s">
        <v>336</v>
      </c>
      <c r="B40" s="32">
        <v>42</v>
      </c>
      <c r="C40" s="13">
        <v>21</v>
      </c>
      <c r="D40" s="13">
        <v>17</v>
      </c>
      <c r="E40" s="13">
        <v>7</v>
      </c>
      <c r="F40" s="13">
        <v>21</v>
      </c>
      <c r="G40" s="13">
        <v>10</v>
      </c>
      <c r="H40" s="13">
        <v>24</v>
      </c>
      <c r="I40" s="13">
        <v>8</v>
      </c>
      <c r="J40" s="5"/>
      <c r="K40" s="5"/>
    </row>
    <row r="41" spans="1:11" ht="15" customHeight="1" x14ac:dyDescent="0.2">
      <c r="A41" s="43" t="s">
        <v>337</v>
      </c>
      <c r="B41" s="32">
        <v>153</v>
      </c>
      <c r="C41" s="13">
        <v>76</v>
      </c>
      <c r="D41" s="13">
        <v>51</v>
      </c>
      <c r="E41" s="13">
        <v>41</v>
      </c>
      <c r="F41" s="13">
        <v>50</v>
      </c>
      <c r="G41" s="13">
        <v>37</v>
      </c>
      <c r="H41" s="13">
        <v>100</v>
      </c>
      <c r="I41" s="13">
        <v>16</v>
      </c>
      <c r="J41" s="5"/>
      <c r="K41" s="5"/>
    </row>
    <row r="42" spans="1:11" ht="15" customHeight="1" x14ac:dyDescent="0.2">
      <c r="A42" s="43" t="s">
        <v>313</v>
      </c>
      <c r="B42" s="32">
        <v>158</v>
      </c>
      <c r="C42" s="13">
        <v>96</v>
      </c>
      <c r="D42" s="13">
        <v>58</v>
      </c>
      <c r="E42" s="13">
        <v>37</v>
      </c>
      <c r="F42" s="13">
        <v>67</v>
      </c>
      <c r="G42" s="13">
        <v>37</v>
      </c>
      <c r="H42" s="13">
        <v>102</v>
      </c>
      <c r="I42" s="13">
        <v>19</v>
      </c>
      <c r="J42" s="5"/>
      <c r="K42" s="5"/>
    </row>
    <row r="43" spans="1:11" ht="15" customHeight="1" x14ac:dyDescent="0.2">
      <c r="A43" s="43" t="s">
        <v>314</v>
      </c>
      <c r="B43" s="32">
        <v>243</v>
      </c>
      <c r="C43" s="13">
        <v>122</v>
      </c>
      <c r="D43" s="13">
        <v>85</v>
      </c>
      <c r="E43" s="13">
        <v>52</v>
      </c>
      <c r="F43" s="13">
        <v>82</v>
      </c>
      <c r="G43" s="13">
        <v>53</v>
      </c>
      <c r="H43" s="13">
        <v>154</v>
      </c>
      <c r="I43" s="13">
        <v>36</v>
      </c>
    </row>
    <row r="44" spans="1:11" ht="15" customHeight="1" x14ac:dyDescent="0.2">
      <c r="A44" s="43" t="s">
        <v>338</v>
      </c>
      <c r="B44" s="32">
        <v>37</v>
      </c>
      <c r="C44" s="13">
        <v>23</v>
      </c>
      <c r="D44" s="13">
        <v>18</v>
      </c>
      <c r="E44" s="13">
        <v>6</v>
      </c>
      <c r="F44" s="13">
        <v>15</v>
      </c>
      <c r="G44" s="13">
        <v>8</v>
      </c>
      <c r="H44" s="13">
        <v>27</v>
      </c>
      <c r="I44" s="13">
        <v>2</v>
      </c>
    </row>
    <row r="45" spans="1:11" ht="15" customHeight="1" x14ac:dyDescent="0.2">
      <c r="A45" s="43" t="s">
        <v>315</v>
      </c>
      <c r="B45" s="32">
        <v>342</v>
      </c>
      <c r="C45" s="13">
        <v>185</v>
      </c>
      <c r="D45" s="13">
        <v>131</v>
      </c>
      <c r="E45" s="13">
        <v>68</v>
      </c>
      <c r="F45" s="13">
        <v>141</v>
      </c>
      <c r="G45" s="13">
        <v>98</v>
      </c>
      <c r="H45" s="13">
        <v>184</v>
      </c>
      <c r="I45" s="13">
        <v>60</v>
      </c>
    </row>
    <row r="46" spans="1:11" ht="15" customHeight="1" x14ac:dyDescent="0.2">
      <c r="A46" s="43" t="s">
        <v>339</v>
      </c>
      <c r="B46" s="32">
        <v>66</v>
      </c>
      <c r="C46" s="13">
        <v>35</v>
      </c>
      <c r="D46" s="13">
        <v>30</v>
      </c>
      <c r="E46" s="13">
        <v>15</v>
      </c>
      <c r="F46" s="13">
        <v>24</v>
      </c>
      <c r="G46" s="13">
        <v>15</v>
      </c>
      <c r="H46" s="13">
        <v>43</v>
      </c>
      <c r="I46" s="13">
        <v>8</v>
      </c>
    </row>
    <row r="47" spans="1:11" ht="15" customHeight="1" x14ac:dyDescent="0.2">
      <c r="A47" s="43"/>
      <c r="B47" s="155"/>
      <c r="C47" s="17"/>
      <c r="D47" s="17"/>
      <c r="E47" s="17"/>
      <c r="F47" s="17"/>
      <c r="G47" s="17"/>
      <c r="H47" s="17"/>
      <c r="I47" s="17"/>
    </row>
    <row r="48" spans="1:11" ht="15" customHeight="1" x14ac:dyDescent="0.2">
      <c r="A48" s="70" t="s">
        <v>37</v>
      </c>
      <c r="B48" s="155">
        <v>8252</v>
      </c>
      <c r="C48" s="17">
        <v>4023</v>
      </c>
      <c r="D48" s="17">
        <v>2881</v>
      </c>
      <c r="E48" s="17">
        <v>1818</v>
      </c>
      <c r="F48" s="17">
        <v>2957</v>
      </c>
      <c r="G48" s="17">
        <v>2301</v>
      </c>
      <c r="H48" s="17">
        <v>4573</v>
      </c>
      <c r="I48" s="17">
        <v>1378</v>
      </c>
    </row>
    <row r="49" spans="1:9" ht="15" customHeight="1" x14ac:dyDescent="0.2">
      <c r="A49" s="43" t="s">
        <v>343</v>
      </c>
      <c r="B49" s="32">
        <v>44</v>
      </c>
      <c r="C49" s="13">
        <v>22</v>
      </c>
      <c r="D49" s="13">
        <v>9</v>
      </c>
      <c r="E49" s="13">
        <v>16</v>
      </c>
      <c r="F49" s="13">
        <v>9</v>
      </c>
      <c r="G49" s="13">
        <v>14</v>
      </c>
      <c r="H49" s="13">
        <v>26</v>
      </c>
      <c r="I49" s="13">
        <v>4</v>
      </c>
    </row>
    <row r="50" spans="1:9" ht="15" customHeight="1" x14ac:dyDescent="0.2">
      <c r="A50" s="43" t="s">
        <v>344</v>
      </c>
      <c r="B50" s="32">
        <v>31</v>
      </c>
      <c r="C50" s="13">
        <v>15</v>
      </c>
      <c r="D50" s="13">
        <v>7</v>
      </c>
      <c r="E50" s="13">
        <v>6</v>
      </c>
      <c r="F50" s="13">
        <v>10</v>
      </c>
      <c r="G50" s="13">
        <v>8</v>
      </c>
      <c r="H50" s="13">
        <v>22</v>
      </c>
      <c r="I50" s="13">
        <v>1</v>
      </c>
    </row>
    <row r="51" spans="1:9" ht="15" customHeight="1" x14ac:dyDescent="0.2">
      <c r="A51" s="43" t="s">
        <v>345</v>
      </c>
      <c r="B51" s="32">
        <v>63</v>
      </c>
      <c r="C51" s="13">
        <v>26</v>
      </c>
      <c r="D51" s="13">
        <v>21</v>
      </c>
      <c r="E51" s="13">
        <v>12</v>
      </c>
      <c r="F51" s="13">
        <v>29</v>
      </c>
      <c r="G51" s="13">
        <v>20</v>
      </c>
      <c r="H51" s="13">
        <v>40</v>
      </c>
      <c r="I51" s="13">
        <v>3</v>
      </c>
    </row>
    <row r="52" spans="1:9" ht="15" customHeight="1" x14ac:dyDescent="0.2">
      <c r="A52" s="43" t="s">
        <v>346</v>
      </c>
      <c r="B52" s="32">
        <v>50</v>
      </c>
      <c r="C52" s="13">
        <v>21</v>
      </c>
      <c r="D52" s="13">
        <v>21</v>
      </c>
      <c r="E52" s="13">
        <v>13</v>
      </c>
      <c r="F52" s="13">
        <v>15</v>
      </c>
      <c r="G52" s="13">
        <v>14</v>
      </c>
      <c r="H52" s="13">
        <v>33</v>
      </c>
      <c r="I52" s="13">
        <v>3</v>
      </c>
    </row>
    <row r="53" spans="1:9" ht="15" customHeight="1" x14ac:dyDescent="0.2">
      <c r="A53" s="43" t="s">
        <v>347</v>
      </c>
      <c r="B53" s="32">
        <v>50</v>
      </c>
      <c r="C53" s="13">
        <v>24</v>
      </c>
      <c r="D53" s="13">
        <v>11</v>
      </c>
      <c r="E53" s="13">
        <v>9</v>
      </c>
      <c r="F53" s="13">
        <v>17</v>
      </c>
      <c r="G53" s="13">
        <v>10</v>
      </c>
      <c r="H53" s="13">
        <v>35</v>
      </c>
      <c r="I53" s="13">
        <v>5</v>
      </c>
    </row>
    <row r="54" spans="1:9" ht="15" customHeight="1" x14ac:dyDescent="0.2">
      <c r="A54" s="43" t="s">
        <v>348</v>
      </c>
      <c r="B54" s="32">
        <v>167</v>
      </c>
      <c r="C54" s="13">
        <v>86</v>
      </c>
      <c r="D54" s="13">
        <v>61</v>
      </c>
      <c r="E54" s="13">
        <v>40</v>
      </c>
      <c r="F54" s="13">
        <v>62</v>
      </c>
      <c r="G54" s="13">
        <v>44</v>
      </c>
      <c r="H54" s="13">
        <v>91</v>
      </c>
      <c r="I54" s="13">
        <v>32</v>
      </c>
    </row>
    <row r="55" spans="1:9" ht="15" customHeight="1" x14ac:dyDescent="0.2">
      <c r="A55" s="43" t="s">
        <v>349</v>
      </c>
      <c r="B55" s="32">
        <v>82</v>
      </c>
      <c r="C55" s="13">
        <v>52</v>
      </c>
      <c r="D55" s="13">
        <v>20</v>
      </c>
      <c r="E55" s="13">
        <v>26</v>
      </c>
      <c r="F55" s="13">
        <v>33</v>
      </c>
      <c r="G55" s="13">
        <v>14</v>
      </c>
      <c r="H55" s="13">
        <v>51</v>
      </c>
      <c r="I55" s="13">
        <v>17</v>
      </c>
    </row>
    <row r="56" spans="1:9" ht="15" customHeight="1" x14ac:dyDescent="0.2">
      <c r="A56" s="43" t="s">
        <v>350</v>
      </c>
      <c r="B56" s="32">
        <v>67</v>
      </c>
      <c r="C56" s="13">
        <v>28</v>
      </c>
      <c r="D56" s="13">
        <v>21</v>
      </c>
      <c r="E56" s="13">
        <v>15</v>
      </c>
      <c r="F56" s="13">
        <v>27</v>
      </c>
      <c r="G56" s="13">
        <v>12</v>
      </c>
      <c r="H56" s="13">
        <v>36</v>
      </c>
      <c r="I56" s="13">
        <v>19</v>
      </c>
    </row>
    <row r="57" spans="1:9" ht="15" customHeight="1" x14ac:dyDescent="0.2">
      <c r="A57" s="43" t="s">
        <v>351</v>
      </c>
      <c r="B57" s="32">
        <v>280</v>
      </c>
      <c r="C57" s="13">
        <v>132</v>
      </c>
      <c r="D57" s="13">
        <v>101</v>
      </c>
      <c r="E57" s="13">
        <v>59</v>
      </c>
      <c r="F57" s="13">
        <v>111</v>
      </c>
      <c r="G57" s="13">
        <v>76</v>
      </c>
      <c r="H57" s="13">
        <v>164</v>
      </c>
      <c r="I57" s="13">
        <v>40</v>
      </c>
    </row>
    <row r="58" spans="1:9" ht="15" customHeight="1" x14ac:dyDescent="0.2">
      <c r="A58" s="43" t="s">
        <v>352</v>
      </c>
      <c r="B58" s="32">
        <v>56</v>
      </c>
      <c r="C58" s="13">
        <v>27</v>
      </c>
      <c r="D58" s="13">
        <v>13</v>
      </c>
      <c r="E58" s="13">
        <v>5</v>
      </c>
      <c r="F58" s="13">
        <v>29</v>
      </c>
      <c r="G58" s="13">
        <v>22</v>
      </c>
      <c r="H58" s="13">
        <v>30</v>
      </c>
      <c r="I58" s="13">
        <v>4</v>
      </c>
    </row>
    <row r="59" spans="1:9" ht="15" customHeight="1" x14ac:dyDescent="0.2">
      <c r="A59" s="43" t="s">
        <v>353</v>
      </c>
      <c r="B59" s="32">
        <v>128</v>
      </c>
      <c r="C59" s="13">
        <v>79</v>
      </c>
      <c r="D59" s="13">
        <v>42</v>
      </c>
      <c r="E59" s="13">
        <v>39</v>
      </c>
      <c r="F59" s="13">
        <v>34</v>
      </c>
      <c r="G59" s="13">
        <v>36</v>
      </c>
      <c r="H59" s="13">
        <v>74</v>
      </c>
      <c r="I59" s="13">
        <v>18</v>
      </c>
    </row>
    <row r="60" spans="1:9" ht="15" customHeight="1" x14ac:dyDescent="0.2">
      <c r="A60" s="43" t="s">
        <v>354</v>
      </c>
      <c r="B60" s="32">
        <v>102</v>
      </c>
      <c r="C60" s="13">
        <v>50</v>
      </c>
      <c r="D60" s="13">
        <v>34</v>
      </c>
      <c r="E60" s="13">
        <v>31</v>
      </c>
      <c r="F60" s="13">
        <v>39</v>
      </c>
      <c r="G60" s="13">
        <v>28</v>
      </c>
      <c r="H60" s="13">
        <v>58</v>
      </c>
      <c r="I60" s="13">
        <v>16</v>
      </c>
    </row>
    <row r="61" spans="1:9" ht="15" customHeight="1" x14ac:dyDescent="0.2">
      <c r="A61" s="43" t="s">
        <v>295</v>
      </c>
      <c r="B61" s="32">
        <v>133</v>
      </c>
      <c r="C61" s="13">
        <v>70</v>
      </c>
      <c r="D61" s="13">
        <v>35</v>
      </c>
      <c r="E61" s="13">
        <v>30</v>
      </c>
      <c r="F61" s="13">
        <v>44</v>
      </c>
      <c r="G61" s="13">
        <v>32</v>
      </c>
      <c r="H61" s="13">
        <v>83</v>
      </c>
      <c r="I61" s="13">
        <v>18</v>
      </c>
    </row>
    <row r="62" spans="1:9" ht="15" customHeight="1" x14ac:dyDescent="0.2">
      <c r="A62" s="43" t="s">
        <v>355</v>
      </c>
      <c r="B62" s="32">
        <v>62</v>
      </c>
      <c r="C62" s="13">
        <v>30</v>
      </c>
      <c r="D62" s="13">
        <v>11</v>
      </c>
      <c r="E62" s="13">
        <v>22</v>
      </c>
      <c r="F62" s="13">
        <v>15</v>
      </c>
      <c r="G62" s="13">
        <v>16</v>
      </c>
      <c r="H62" s="13">
        <v>35</v>
      </c>
      <c r="I62" s="13">
        <v>11</v>
      </c>
    </row>
    <row r="63" spans="1:9" ht="15" customHeight="1" x14ac:dyDescent="0.2">
      <c r="A63" s="43" t="s">
        <v>356</v>
      </c>
      <c r="B63" s="32">
        <v>94</v>
      </c>
      <c r="C63" s="13">
        <v>50</v>
      </c>
      <c r="D63" s="13">
        <v>36</v>
      </c>
      <c r="E63" s="13">
        <v>26</v>
      </c>
      <c r="F63" s="13">
        <v>33</v>
      </c>
      <c r="G63" s="13">
        <v>25</v>
      </c>
      <c r="H63" s="13">
        <v>57</v>
      </c>
      <c r="I63" s="13">
        <v>12</v>
      </c>
    </row>
    <row r="64" spans="1:9" ht="15" customHeight="1" x14ac:dyDescent="0.2">
      <c r="A64" s="43" t="s">
        <v>357</v>
      </c>
      <c r="B64" s="32">
        <v>62</v>
      </c>
      <c r="C64" s="13">
        <v>38</v>
      </c>
      <c r="D64" s="13">
        <v>11</v>
      </c>
      <c r="E64" s="13">
        <v>15</v>
      </c>
      <c r="F64" s="13">
        <v>20</v>
      </c>
      <c r="G64" s="13">
        <v>14</v>
      </c>
      <c r="H64" s="13">
        <v>40</v>
      </c>
      <c r="I64" s="13">
        <v>8</v>
      </c>
    </row>
    <row r="65" spans="1:9" ht="15" customHeight="1" x14ac:dyDescent="0.2">
      <c r="A65" s="43" t="s">
        <v>27</v>
      </c>
      <c r="B65" s="32">
        <v>3553</v>
      </c>
      <c r="C65" s="13">
        <v>1670</v>
      </c>
      <c r="D65" s="13">
        <v>1490</v>
      </c>
      <c r="E65" s="13">
        <v>682</v>
      </c>
      <c r="F65" s="13">
        <v>1273</v>
      </c>
      <c r="G65" s="13">
        <v>1112</v>
      </c>
      <c r="H65" s="13">
        <v>1781</v>
      </c>
      <c r="I65" s="13">
        <v>660</v>
      </c>
    </row>
    <row r="66" spans="1:9" ht="15" customHeight="1" x14ac:dyDescent="0.2">
      <c r="A66" s="43" t="s">
        <v>358</v>
      </c>
      <c r="B66" s="32">
        <v>84</v>
      </c>
      <c r="C66" s="13">
        <v>35</v>
      </c>
      <c r="D66" s="13">
        <v>28</v>
      </c>
      <c r="E66" s="13">
        <v>17</v>
      </c>
      <c r="F66" s="13">
        <v>38</v>
      </c>
      <c r="G66" s="13">
        <v>18</v>
      </c>
      <c r="H66" s="13">
        <v>57</v>
      </c>
      <c r="I66" s="13">
        <v>9</v>
      </c>
    </row>
    <row r="67" spans="1:9" ht="22.5" x14ac:dyDescent="0.2">
      <c r="A67" s="43" t="s">
        <v>359</v>
      </c>
      <c r="B67" s="32">
        <v>178</v>
      </c>
      <c r="C67" s="13">
        <v>86</v>
      </c>
      <c r="D67" s="13">
        <v>55</v>
      </c>
      <c r="E67" s="13">
        <v>37</v>
      </c>
      <c r="F67" s="13">
        <v>67</v>
      </c>
      <c r="G67" s="13">
        <v>50</v>
      </c>
      <c r="H67" s="13">
        <v>100</v>
      </c>
      <c r="I67" s="13">
        <v>28</v>
      </c>
    </row>
    <row r="68" spans="1:9" ht="15" customHeight="1" x14ac:dyDescent="0.2">
      <c r="A68" s="43" t="s">
        <v>360</v>
      </c>
      <c r="B68" s="32">
        <v>79</v>
      </c>
      <c r="C68" s="13">
        <v>38</v>
      </c>
      <c r="D68" s="13">
        <v>26</v>
      </c>
      <c r="E68" s="13">
        <v>19</v>
      </c>
      <c r="F68" s="13">
        <v>30</v>
      </c>
      <c r="G68" s="13">
        <v>25</v>
      </c>
      <c r="H68" s="13">
        <v>46</v>
      </c>
      <c r="I68" s="13">
        <v>8</v>
      </c>
    </row>
    <row r="69" spans="1:9" ht="15" customHeight="1" x14ac:dyDescent="0.2">
      <c r="A69" s="43" t="s">
        <v>306</v>
      </c>
      <c r="B69" s="32">
        <v>272</v>
      </c>
      <c r="C69" s="13">
        <v>136</v>
      </c>
      <c r="D69" s="13">
        <v>61</v>
      </c>
      <c r="E69" s="13">
        <v>72</v>
      </c>
      <c r="F69" s="13">
        <v>107</v>
      </c>
      <c r="G69" s="13">
        <v>71</v>
      </c>
      <c r="H69" s="13">
        <v>178</v>
      </c>
      <c r="I69" s="13">
        <v>23</v>
      </c>
    </row>
    <row r="70" spans="1:9" ht="15" customHeight="1" x14ac:dyDescent="0.2">
      <c r="A70" s="43" t="s">
        <v>296</v>
      </c>
      <c r="B70" s="32">
        <v>145</v>
      </c>
      <c r="C70" s="13">
        <v>51</v>
      </c>
      <c r="D70" s="13">
        <v>35</v>
      </c>
      <c r="E70" s="13">
        <v>46</v>
      </c>
      <c r="F70" s="13">
        <v>44</v>
      </c>
      <c r="G70" s="13">
        <v>31</v>
      </c>
      <c r="H70" s="13">
        <v>92</v>
      </c>
      <c r="I70" s="13">
        <v>22</v>
      </c>
    </row>
    <row r="71" spans="1:9" ht="15" customHeight="1" x14ac:dyDescent="0.2">
      <c r="A71" s="43" t="s">
        <v>361</v>
      </c>
      <c r="B71" s="32">
        <v>39</v>
      </c>
      <c r="C71" s="13">
        <v>20</v>
      </c>
      <c r="D71" s="13">
        <v>14</v>
      </c>
      <c r="E71" s="13">
        <v>4</v>
      </c>
      <c r="F71" s="13">
        <v>16</v>
      </c>
      <c r="G71" s="13">
        <v>11</v>
      </c>
      <c r="H71" s="13">
        <v>22</v>
      </c>
      <c r="I71" s="13">
        <v>6</v>
      </c>
    </row>
    <row r="72" spans="1:9" ht="15" customHeight="1" x14ac:dyDescent="0.2">
      <c r="A72" s="43" t="s">
        <v>362</v>
      </c>
      <c r="B72" s="32">
        <v>100</v>
      </c>
      <c r="C72" s="13">
        <v>46</v>
      </c>
      <c r="D72" s="13">
        <v>26</v>
      </c>
      <c r="E72" s="13">
        <v>28</v>
      </c>
      <c r="F72" s="13">
        <v>33</v>
      </c>
      <c r="G72" s="13">
        <v>18</v>
      </c>
      <c r="H72" s="13">
        <v>63</v>
      </c>
      <c r="I72" s="13">
        <v>19</v>
      </c>
    </row>
    <row r="73" spans="1:9" ht="15" customHeight="1" x14ac:dyDescent="0.2">
      <c r="A73" s="43" t="s">
        <v>31</v>
      </c>
      <c r="B73" s="32">
        <v>636</v>
      </c>
      <c r="C73" s="13">
        <v>328</v>
      </c>
      <c r="D73" s="13">
        <v>232</v>
      </c>
      <c r="E73" s="13">
        <v>145</v>
      </c>
      <c r="F73" s="13">
        <v>219</v>
      </c>
      <c r="G73" s="13">
        <v>152</v>
      </c>
      <c r="H73" s="13">
        <v>357</v>
      </c>
      <c r="I73" s="13">
        <v>127</v>
      </c>
    </row>
    <row r="74" spans="1:9" ht="15" customHeight="1" x14ac:dyDescent="0.2">
      <c r="A74" s="43" t="s">
        <v>363</v>
      </c>
      <c r="B74" s="32">
        <v>144</v>
      </c>
      <c r="C74" s="13">
        <v>66</v>
      </c>
      <c r="D74" s="13">
        <v>50</v>
      </c>
      <c r="E74" s="13">
        <v>32</v>
      </c>
      <c r="F74" s="13">
        <v>58</v>
      </c>
      <c r="G74" s="13">
        <v>36</v>
      </c>
      <c r="H74" s="13">
        <v>85</v>
      </c>
      <c r="I74" s="13">
        <v>23</v>
      </c>
    </row>
    <row r="75" spans="1:9" ht="15" customHeight="1" x14ac:dyDescent="0.2">
      <c r="A75" s="43" t="s">
        <v>297</v>
      </c>
      <c r="B75" s="32">
        <v>167</v>
      </c>
      <c r="C75" s="13">
        <v>73</v>
      </c>
      <c r="D75" s="13">
        <v>36</v>
      </c>
      <c r="E75" s="13">
        <v>40</v>
      </c>
      <c r="F75" s="13">
        <v>54</v>
      </c>
      <c r="G75" s="13">
        <v>48</v>
      </c>
      <c r="H75" s="13">
        <v>96</v>
      </c>
      <c r="I75" s="13">
        <v>23</v>
      </c>
    </row>
    <row r="76" spans="1:9" ht="15" customHeight="1" x14ac:dyDescent="0.2">
      <c r="A76" s="43" t="s">
        <v>364</v>
      </c>
      <c r="B76" s="32">
        <v>77</v>
      </c>
      <c r="C76" s="13">
        <v>36</v>
      </c>
      <c r="D76" s="13">
        <v>14</v>
      </c>
      <c r="E76" s="13">
        <v>24</v>
      </c>
      <c r="F76" s="13">
        <v>23</v>
      </c>
      <c r="G76" s="13">
        <v>12</v>
      </c>
      <c r="H76" s="13">
        <v>53</v>
      </c>
      <c r="I76" s="13">
        <v>12</v>
      </c>
    </row>
    <row r="77" spans="1:9" ht="15" customHeight="1" x14ac:dyDescent="0.2">
      <c r="A77" s="43" t="s">
        <v>298</v>
      </c>
      <c r="B77" s="32">
        <v>557</v>
      </c>
      <c r="C77" s="13">
        <v>289</v>
      </c>
      <c r="D77" s="13">
        <v>149</v>
      </c>
      <c r="E77" s="13">
        <v>121</v>
      </c>
      <c r="F77" s="13">
        <v>189</v>
      </c>
      <c r="G77" s="13">
        <v>130</v>
      </c>
      <c r="H77" s="13">
        <v>317</v>
      </c>
      <c r="I77" s="13">
        <v>110</v>
      </c>
    </row>
    <row r="78" spans="1:9" ht="15" customHeight="1" x14ac:dyDescent="0.2">
      <c r="A78" s="43" t="s">
        <v>365</v>
      </c>
      <c r="B78" s="32">
        <v>55</v>
      </c>
      <c r="C78" s="13">
        <v>31</v>
      </c>
      <c r="D78" s="13">
        <v>16</v>
      </c>
      <c r="E78" s="13">
        <v>14</v>
      </c>
      <c r="F78" s="13">
        <v>24</v>
      </c>
      <c r="G78" s="13">
        <v>16</v>
      </c>
      <c r="H78" s="13">
        <v>31</v>
      </c>
      <c r="I78" s="13">
        <v>8</v>
      </c>
    </row>
    <row r="79" spans="1:9" ht="15" customHeight="1" x14ac:dyDescent="0.2">
      <c r="A79" s="43" t="s">
        <v>366</v>
      </c>
      <c r="B79" s="32">
        <v>116</v>
      </c>
      <c r="C79" s="13">
        <v>59</v>
      </c>
      <c r="D79" s="13">
        <v>39</v>
      </c>
      <c r="E79" s="13">
        <v>29</v>
      </c>
      <c r="F79" s="13">
        <v>34</v>
      </c>
      <c r="G79" s="13">
        <v>28</v>
      </c>
      <c r="H79" s="13">
        <v>70</v>
      </c>
      <c r="I79" s="13">
        <v>18</v>
      </c>
    </row>
    <row r="80" spans="1:9" ht="15" customHeight="1" x14ac:dyDescent="0.2">
      <c r="A80" s="43" t="s">
        <v>367</v>
      </c>
      <c r="B80" s="32">
        <v>46</v>
      </c>
      <c r="C80" s="13">
        <v>21</v>
      </c>
      <c r="D80" s="13">
        <v>9</v>
      </c>
      <c r="E80" s="13">
        <v>15</v>
      </c>
      <c r="F80" s="13">
        <v>20</v>
      </c>
      <c r="G80" s="13">
        <v>16</v>
      </c>
      <c r="H80" s="13">
        <v>27</v>
      </c>
      <c r="I80" s="13">
        <v>3</v>
      </c>
    </row>
    <row r="81" spans="1:9" ht="22.5" x14ac:dyDescent="0.2">
      <c r="A81" s="43" t="s">
        <v>368</v>
      </c>
      <c r="B81" s="32">
        <v>33</v>
      </c>
      <c r="C81" s="13">
        <v>18</v>
      </c>
      <c r="D81" s="13">
        <v>2</v>
      </c>
      <c r="E81" s="13">
        <v>9</v>
      </c>
      <c r="F81" s="13">
        <v>9</v>
      </c>
      <c r="G81" s="13">
        <v>10</v>
      </c>
      <c r="H81" s="13">
        <v>17</v>
      </c>
      <c r="I81" s="13">
        <v>6</v>
      </c>
    </row>
    <row r="82" spans="1:9" ht="22.5" x14ac:dyDescent="0.2">
      <c r="A82" s="43" t="s">
        <v>369</v>
      </c>
      <c r="B82" s="32">
        <v>25</v>
      </c>
      <c r="C82" s="13">
        <v>14</v>
      </c>
      <c r="D82" s="13">
        <v>10</v>
      </c>
      <c r="E82" s="13">
        <v>8</v>
      </c>
      <c r="F82" s="13">
        <v>10</v>
      </c>
      <c r="G82" s="13">
        <v>9</v>
      </c>
      <c r="H82" s="13">
        <v>12</v>
      </c>
      <c r="I82" s="13">
        <v>4</v>
      </c>
    </row>
    <row r="83" spans="1:9" ht="22.5" x14ac:dyDescent="0.2">
      <c r="A83" s="43" t="s">
        <v>370</v>
      </c>
      <c r="B83" s="32">
        <v>29</v>
      </c>
      <c r="C83" s="13">
        <v>13</v>
      </c>
      <c r="D83" s="13">
        <v>3</v>
      </c>
      <c r="E83" s="13">
        <v>9</v>
      </c>
      <c r="F83" s="13">
        <v>12</v>
      </c>
      <c r="G83" s="13">
        <v>6</v>
      </c>
      <c r="H83" s="13">
        <v>18</v>
      </c>
      <c r="I83" s="13">
        <v>5</v>
      </c>
    </row>
    <row r="84" spans="1:9" ht="15" customHeight="1" x14ac:dyDescent="0.2">
      <c r="A84" s="43" t="s">
        <v>371</v>
      </c>
      <c r="B84" s="32">
        <v>58</v>
      </c>
      <c r="C84" s="13">
        <v>36</v>
      </c>
      <c r="D84" s="13">
        <v>10</v>
      </c>
      <c r="E84" s="13">
        <v>20</v>
      </c>
      <c r="F84" s="13">
        <v>24</v>
      </c>
      <c r="G84" s="13">
        <v>18</v>
      </c>
      <c r="H84" s="13">
        <v>35</v>
      </c>
      <c r="I84" s="13">
        <v>5</v>
      </c>
    </row>
    <row r="85" spans="1:9" ht="15" customHeight="1" x14ac:dyDescent="0.2">
      <c r="A85" s="43" t="s">
        <v>372</v>
      </c>
      <c r="B85" s="32">
        <v>184</v>
      </c>
      <c r="C85" s="13">
        <v>90</v>
      </c>
      <c r="D85" s="13">
        <v>46</v>
      </c>
      <c r="E85" s="13">
        <v>37</v>
      </c>
      <c r="F85" s="13">
        <v>70</v>
      </c>
      <c r="G85" s="13">
        <v>55</v>
      </c>
      <c r="H85" s="13">
        <v>104</v>
      </c>
      <c r="I85" s="13">
        <v>25</v>
      </c>
    </row>
    <row r="86" spans="1:9" ht="15" customHeight="1" x14ac:dyDescent="0.2">
      <c r="A86" s="43" t="s">
        <v>373</v>
      </c>
      <c r="B86" s="32">
        <v>22</v>
      </c>
      <c r="C86" s="13">
        <v>10</v>
      </c>
      <c r="D86" s="13">
        <v>6</v>
      </c>
      <c r="E86" s="13">
        <v>3</v>
      </c>
      <c r="F86" s="13">
        <v>11</v>
      </c>
      <c r="G86" s="13">
        <v>4</v>
      </c>
      <c r="H86" s="13">
        <v>16</v>
      </c>
      <c r="I86" s="13">
        <v>2</v>
      </c>
    </row>
    <row r="87" spans="1:9" ht="15" customHeight="1" x14ac:dyDescent="0.2">
      <c r="A87" s="43" t="s">
        <v>374</v>
      </c>
      <c r="B87" s="32">
        <v>118</v>
      </c>
      <c r="C87" s="13">
        <v>69</v>
      </c>
      <c r="D87" s="13">
        <v>41</v>
      </c>
      <c r="E87" s="13">
        <v>26</v>
      </c>
      <c r="F87" s="13">
        <v>45</v>
      </c>
      <c r="G87" s="13">
        <v>27</v>
      </c>
      <c r="H87" s="13">
        <v>75</v>
      </c>
      <c r="I87" s="13">
        <v>16</v>
      </c>
    </row>
    <row r="88" spans="1:9" ht="15" customHeight="1" x14ac:dyDescent="0.2">
      <c r="A88" s="43" t="s">
        <v>375</v>
      </c>
      <c r="B88" s="32">
        <v>41</v>
      </c>
      <c r="C88" s="13">
        <v>26</v>
      </c>
      <c r="D88" s="13">
        <v>18</v>
      </c>
      <c r="E88" s="13">
        <v>10</v>
      </c>
      <c r="F88" s="13">
        <v>16</v>
      </c>
      <c r="G88" s="13">
        <v>9</v>
      </c>
      <c r="H88" s="13">
        <v>31</v>
      </c>
      <c r="I88" s="13">
        <v>1</v>
      </c>
    </row>
    <row r="89" spans="1:9" ht="15" customHeight="1" x14ac:dyDescent="0.2">
      <c r="A89" s="43" t="s">
        <v>376</v>
      </c>
      <c r="B89" s="32">
        <v>23</v>
      </c>
      <c r="C89" s="13">
        <v>12</v>
      </c>
      <c r="D89" s="13">
        <v>11</v>
      </c>
      <c r="E89" s="13">
        <v>7</v>
      </c>
      <c r="F89" s="13">
        <v>4</v>
      </c>
      <c r="G89" s="13">
        <v>4</v>
      </c>
      <c r="H89" s="13">
        <v>15</v>
      </c>
      <c r="I89" s="13">
        <v>4</v>
      </c>
    </row>
    <row r="90" spans="1:9" ht="15" customHeight="1" x14ac:dyDescent="0.2">
      <c r="B90" s="155"/>
      <c r="C90" s="17"/>
      <c r="D90" s="17"/>
      <c r="E90" s="17"/>
      <c r="F90" s="17"/>
      <c r="G90" s="17"/>
      <c r="H90" s="17"/>
      <c r="I90" s="17"/>
    </row>
    <row r="91" spans="1:9" ht="15" customHeight="1" x14ac:dyDescent="0.2">
      <c r="A91" s="70" t="s">
        <v>36</v>
      </c>
      <c r="B91" s="155">
        <v>3161</v>
      </c>
      <c r="C91" s="17">
        <v>1434</v>
      </c>
      <c r="D91" s="17">
        <v>1120</v>
      </c>
      <c r="E91" s="17">
        <v>813</v>
      </c>
      <c r="F91" s="17">
        <v>1171</v>
      </c>
      <c r="G91" s="17">
        <v>1193</v>
      </c>
      <c r="H91" s="17">
        <v>1577</v>
      </c>
      <c r="I91" s="17">
        <v>391</v>
      </c>
    </row>
    <row r="92" spans="1:9" ht="15" customHeight="1" x14ac:dyDescent="0.2">
      <c r="A92" s="43" t="s">
        <v>213</v>
      </c>
      <c r="B92" s="32">
        <v>107</v>
      </c>
      <c r="C92" s="13">
        <v>56</v>
      </c>
      <c r="D92" s="13">
        <v>33</v>
      </c>
      <c r="E92" s="13">
        <v>18</v>
      </c>
      <c r="F92" s="13">
        <v>46</v>
      </c>
      <c r="G92" s="13">
        <v>32</v>
      </c>
      <c r="H92" s="13">
        <v>68</v>
      </c>
      <c r="I92" s="13">
        <v>7</v>
      </c>
    </row>
    <row r="93" spans="1:9" ht="15" customHeight="1" x14ac:dyDescent="0.2">
      <c r="A93" s="43" t="s">
        <v>214</v>
      </c>
      <c r="B93" s="32">
        <v>206</v>
      </c>
      <c r="C93" s="13">
        <v>82</v>
      </c>
      <c r="D93" s="13">
        <v>60</v>
      </c>
      <c r="E93" s="13">
        <v>59</v>
      </c>
      <c r="F93" s="13">
        <v>82</v>
      </c>
      <c r="G93" s="13">
        <v>83</v>
      </c>
      <c r="H93" s="13">
        <v>100</v>
      </c>
      <c r="I93" s="13">
        <v>23</v>
      </c>
    </row>
    <row r="94" spans="1:9" ht="15" customHeight="1" x14ac:dyDescent="0.2">
      <c r="A94" s="43" t="s">
        <v>215</v>
      </c>
      <c r="B94" s="32">
        <v>54</v>
      </c>
      <c r="C94" s="13">
        <v>18</v>
      </c>
      <c r="D94" s="13">
        <v>21</v>
      </c>
      <c r="E94" s="13">
        <v>14</v>
      </c>
      <c r="F94" s="13">
        <v>15</v>
      </c>
      <c r="G94" s="13">
        <v>22</v>
      </c>
      <c r="H94" s="13">
        <v>25</v>
      </c>
      <c r="I94" s="13">
        <v>7</v>
      </c>
    </row>
    <row r="95" spans="1:9" ht="15" customHeight="1" x14ac:dyDescent="0.2">
      <c r="A95" s="43" t="s">
        <v>216</v>
      </c>
      <c r="B95" s="32">
        <v>139</v>
      </c>
      <c r="C95" s="13">
        <v>65</v>
      </c>
      <c r="D95" s="13">
        <v>67</v>
      </c>
      <c r="E95" s="13">
        <v>47</v>
      </c>
      <c r="F95" s="13">
        <v>45</v>
      </c>
      <c r="G95" s="13">
        <v>74</v>
      </c>
      <c r="H95" s="13">
        <v>58</v>
      </c>
      <c r="I95" s="13">
        <v>7</v>
      </c>
    </row>
    <row r="96" spans="1:9" ht="15" customHeight="1" x14ac:dyDescent="0.2">
      <c r="A96" s="43" t="s">
        <v>217</v>
      </c>
      <c r="B96" s="32">
        <v>41</v>
      </c>
      <c r="C96" s="13">
        <v>17</v>
      </c>
      <c r="D96" s="13">
        <v>22</v>
      </c>
      <c r="E96" s="13">
        <v>5</v>
      </c>
      <c r="F96" s="13">
        <v>21</v>
      </c>
      <c r="G96" s="13">
        <v>22</v>
      </c>
      <c r="H96" s="13">
        <v>18</v>
      </c>
      <c r="I96" s="13">
        <v>1</v>
      </c>
    </row>
    <row r="97" spans="1:9" ht="15" customHeight="1" x14ac:dyDescent="0.2">
      <c r="A97" s="43" t="s">
        <v>218</v>
      </c>
      <c r="B97" s="32">
        <v>192</v>
      </c>
      <c r="C97" s="13">
        <v>90</v>
      </c>
      <c r="D97" s="13">
        <v>62</v>
      </c>
      <c r="E97" s="13">
        <v>37</v>
      </c>
      <c r="F97" s="13">
        <v>77</v>
      </c>
      <c r="G97" s="13">
        <v>56</v>
      </c>
      <c r="H97" s="13">
        <v>115</v>
      </c>
      <c r="I97" s="13">
        <v>21</v>
      </c>
    </row>
    <row r="98" spans="1:9" ht="15" customHeight="1" x14ac:dyDescent="0.2">
      <c r="A98" s="43" t="s">
        <v>219</v>
      </c>
      <c r="B98" s="32">
        <v>53</v>
      </c>
      <c r="C98" s="13">
        <v>22</v>
      </c>
      <c r="D98" s="13">
        <v>17</v>
      </c>
      <c r="E98" s="13">
        <v>9</v>
      </c>
      <c r="F98" s="13">
        <v>22</v>
      </c>
      <c r="G98" s="13">
        <v>17</v>
      </c>
      <c r="H98" s="13">
        <v>29</v>
      </c>
      <c r="I98" s="13">
        <v>7</v>
      </c>
    </row>
    <row r="99" spans="1:9" ht="15" customHeight="1" x14ac:dyDescent="0.2">
      <c r="A99" s="43" t="s">
        <v>220</v>
      </c>
      <c r="B99" s="32">
        <v>50</v>
      </c>
      <c r="C99" s="13">
        <v>19</v>
      </c>
      <c r="D99" s="13">
        <v>15</v>
      </c>
      <c r="E99" s="13">
        <v>12</v>
      </c>
      <c r="F99" s="13">
        <v>22</v>
      </c>
      <c r="G99" s="13">
        <v>23</v>
      </c>
      <c r="H99" s="13">
        <v>21</v>
      </c>
      <c r="I99" s="13">
        <v>6</v>
      </c>
    </row>
    <row r="100" spans="1:9" ht="15" customHeight="1" x14ac:dyDescent="0.2">
      <c r="A100" s="43" t="s">
        <v>221</v>
      </c>
      <c r="B100" s="32">
        <v>9</v>
      </c>
      <c r="C100" s="13">
        <v>6</v>
      </c>
      <c r="D100" s="13">
        <v>1</v>
      </c>
      <c r="E100" s="13" t="s">
        <v>262</v>
      </c>
      <c r="F100" s="13">
        <v>6</v>
      </c>
      <c r="G100" s="13">
        <v>4</v>
      </c>
      <c r="H100" s="13">
        <v>2</v>
      </c>
      <c r="I100" s="13">
        <v>3</v>
      </c>
    </row>
    <row r="101" spans="1:9" ht="15" customHeight="1" x14ac:dyDescent="0.2">
      <c r="A101" s="43" t="s">
        <v>222</v>
      </c>
      <c r="B101" s="32">
        <v>8</v>
      </c>
      <c r="C101" s="13">
        <v>2</v>
      </c>
      <c r="D101" s="13">
        <v>1</v>
      </c>
      <c r="E101" s="13" t="s">
        <v>262</v>
      </c>
      <c r="F101" s="13">
        <v>5</v>
      </c>
      <c r="G101" s="13">
        <v>2</v>
      </c>
      <c r="H101" s="13">
        <v>6</v>
      </c>
      <c r="I101" s="13" t="s">
        <v>262</v>
      </c>
    </row>
    <row r="102" spans="1:9" ht="15" customHeight="1" x14ac:dyDescent="0.2">
      <c r="A102" s="43" t="s">
        <v>377</v>
      </c>
      <c r="B102" s="32">
        <v>65</v>
      </c>
      <c r="C102" s="13">
        <v>29</v>
      </c>
      <c r="D102" s="13">
        <v>19</v>
      </c>
      <c r="E102" s="13">
        <v>23</v>
      </c>
      <c r="F102" s="13">
        <v>18</v>
      </c>
      <c r="G102" s="13">
        <v>18</v>
      </c>
      <c r="H102" s="13">
        <v>35</v>
      </c>
      <c r="I102" s="13">
        <v>12</v>
      </c>
    </row>
    <row r="103" spans="1:9" ht="15" customHeight="1" x14ac:dyDescent="0.2">
      <c r="A103" s="43" t="s">
        <v>378</v>
      </c>
      <c r="B103" s="32">
        <v>46</v>
      </c>
      <c r="C103" s="13">
        <v>18</v>
      </c>
      <c r="D103" s="13">
        <v>14</v>
      </c>
      <c r="E103" s="13">
        <v>11</v>
      </c>
      <c r="F103" s="13">
        <v>16</v>
      </c>
      <c r="G103" s="13">
        <v>27</v>
      </c>
      <c r="H103" s="13">
        <v>16</v>
      </c>
      <c r="I103" s="13">
        <v>3</v>
      </c>
    </row>
    <row r="104" spans="1:9" ht="15" customHeight="1" x14ac:dyDescent="0.2">
      <c r="A104" s="43" t="s">
        <v>299</v>
      </c>
      <c r="B104" s="32">
        <v>411</v>
      </c>
      <c r="C104" s="13">
        <v>198</v>
      </c>
      <c r="D104" s="13">
        <v>180</v>
      </c>
      <c r="E104" s="13">
        <v>103</v>
      </c>
      <c r="F104" s="13">
        <v>153</v>
      </c>
      <c r="G104" s="13">
        <v>157</v>
      </c>
      <c r="H104" s="13">
        <v>207</v>
      </c>
      <c r="I104" s="13">
        <v>47</v>
      </c>
    </row>
    <row r="105" spans="1:9" ht="15" customHeight="1" x14ac:dyDescent="0.2">
      <c r="A105" s="43" t="s">
        <v>300</v>
      </c>
      <c r="B105" s="32">
        <v>242</v>
      </c>
      <c r="C105" s="13">
        <v>118</v>
      </c>
      <c r="D105" s="13">
        <v>82</v>
      </c>
      <c r="E105" s="13">
        <v>55</v>
      </c>
      <c r="F105" s="13">
        <v>95</v>
      </c>
      <c r="G105" s="13">
        <v>67</v>
      </c>
      <c r="H105" s="13">
        <v>140</v>
      </c>
      <c r="I105" s="13">
        <v>35</v>
      </c>
    </row>
    <row r="106" spans="1:9" ht="15" customHeight="1" x14ac:dyDescent="0.2">
      <c r="A106" s="43" t="s">
        <v>379</v>
      </c>
      <c r="B106" s="32">
        <v>128</v>
      </c>
      <c r="C106" s="13">
        <v>59</v>
      </c>
      <c r="D106" s="13">
        <v>39</v>
      </c>
      <c r="E106" s="13">
        <v>27</v>
      </c>
      <c r="F106" s="13">
        <v>52</v>
      </c>
      <c r="G106" s="13">
        <v>27</v>
      </c>
      <c r="H106" s="13">
        <v>78</v>
      </c>
      <c r="I106" s="13">
        <v>23</v>
      </c>
    </row>
    <row r="107" spans="1:9" ht="15" customHeight="1" x14ac:dyDescent="0.2">
      <c r="A107" s="43" t="s">
        <v>28</v>
      </c>
      <c r="B107" s="32">
        <v>597</v>
      </c>
      <c r="C107" s="13">
        <v>267</v>
      </c>
      <c r="D107" s="13">
        <v>213</v>
      </c>
      <c r="E107" s="13">
        <v>148</v>
      </c>
      <c r="F107" s="13">
        <v>203</v>
      </c>
      <c r="G107" s="13">
        <v>236</v>
      </c>
      <c r="H107" s="13">
        <v>273</v>
      </c>
      <c r="I107" s="13">
        <v>88</v>
      </c>
    </row>
    <row r="108" spans="1:9" ht="15" customHeight="1" x14ac:dyDescent="0.2">
      <c r="A108" s="43" t="s">
        <v>380</v>
      </c>
      <c r="B108" s="32">
        <v>31</v>
      </c>
      <c r="C108" s="13">
        <v>15</v>
      </c>
      <c r="D108" s="13">
        <v>13</v>
      </c>
      <c r="E108" s="13">
        <v>5</v>
      </c>
      <c r="F108" s="13">
        <v>20</v>
      </c>
      <c r="G108" s="13">
        <v>10</v>
      </c>
      <c r="H108" s="13">
        <v>16</v>
      </c>
      <c r="I108" s="13">
        <v>5</v>
      </c>
    </row>
    <row r="109" spans="1:9" ht="15" customHeight="1" x14ac:dyDescent="0.2">
      <c r="A109" s="43" t="s">
        <v>381</v>
      </c>
      <c r="B109" s="32">
        <v>189</v>
      </c>
      <c r="C109" s="13">
        <v>90</v>
      </c>
      <c r="D109" s="13">
        <v>64</v>
      </c>
      <c r="E109" s="13">
        <v>64</v>
      </c>
      <c r="F109" s="13">
        <v>55</v>
      </c>
      <c r="G109" s="13">
        <v>89</v>
      </c>
      <c r="H109" s="13">
        <v>83</v>
      </c>
      <c r="I109" s="13">
        <v>17</v>
      </c>
    </row>
    <row r="110" spans="1:9" ht="15" customHeight="1" x14ac:dyDescent="0.2">
      <c r="A110" s="43" t="s">
        <v>382</v>
      </c>
      <c r="B110" s="32">
        <v>93</v>
      </c>
      <c r="C110" s="13">
        <v>36</v>
      </c>
      <c r="D110" s="13">
        <v>28</v>
      </c>
      <c r="E110" s="13">
        <v>28</v>
      </c>
      <c r="F110" s="13">
        <v>33</v>
      </c>
      <c r="G110" s="13">
        <v>21</v>
      </c>
      <c r="H110" s="13">
        <v>54</v>
      </c>
      <c r="I110" s="13">
        <v>18</v>
      </c>
    </row>
    <row r="111" spans="1:9" ht="15" customHeight="1" x14ac:dyDescent="0.2">
      <c r="A111" s="43" t="s">
        <v>383</v>
      </c>
      <c r="B111" s="32">
        <v>29</v>
      </c>
      <c r="C111" s="13">
        <v>13</v>
      </c>
      <c r="D111" s="13">
        <v>8</v>
      </c>
      <c r="E111" s="13">
        <v>9</v>
      </c>
      <c r="F111" s="13">
        <v>9</v>
      </c>
      <c r="G111" s="13">
        <v>8</v>
      </c>
      <c r="H111" s="13">
        <v>16</v>
      </c>
      <c r="I111" s="13">
        <v>5</v>
      </c>
    </row>
    <row r="112" spans="1:9" ht="15" customHeight="1" x14ac:dyDescent="0.2">
      <c r="A112" s="43" t="s">
        <v>384</v>
      </c>
      <c r="B112" s="32">
        <v>118</v>
      </c>
      <c r="C112" s="13">
        <v>43</v>
      </c>
      <c r="D112" s="13">
        <v>47</v>
      </c>
      <c r="E112" s="13">
        <v>36</v>
      </c>
      <c r="F112" s="13">
        <v>39</v>
      </c>
      <c r="G112" s="13">
        <v>70</v>
      </c>
      <c r="H112" s="13">
        <v>42</v>
      </c>
      <c r="I112" s="13">
        <v>6</v>
      </c>
    </row>
    <row r="113" spans="1:9" ht="15" customHeight="1" x14ac:dyDescent="0.2">
      <c r="A113" s="43" t="s">
        <v>385</v>
      </c>
      <c r="B113" s="32">
        <v>57</v>
      </c>
      <c r="C113" s="13">
        <v>25</v>
      </c>
      <c r="D113" s="13">
        <v>23</v>
      </c>
      <c r="E113" s="13">
        <v>19</v>
      </c>
      <c r="F113" s="13">
        <v>22</v>
      </c>
      <c r="G113" s="13">
        <v>19</v>
      </c>
      <c r="H113" s="13">
        <v>30</v>
      </c>
      <c r="I113" s="13">
        <v>8</v>
      </c>
    </row>
    <row r="114" spans="1:9" ht="15" customHeight="1" x14ac:dyDescent="0.2">
      <c r="A114" s="43" t="s">
        <v>386</v>
      </c>
      <c r="B114" s="32">
        <v>31</v>
      </c>
      <c r="C114" s="13">
        <v>17</v>
      </c>
      <c r="D114" s="13">
        <v>5</v>
      </c>
      <c r="E114" s="13">
        <v>9</v>
      </c>
      <c r="F114" s="13">
        <v>11</v>
      </c>
      <c r="G114" s="13">
        <v>15</v>
      </c>
      <c r="H114" s="13">
        <v>12</v>
      </c>
      <c r="I114" s="13">
        <v>4</v>
      </c>
    </row>
    <row r="115" spans="1:9" ht="15" customHeight="1" x14ac:dyDescent="0.2">
      <c r="A115" s="43" t="s">
        <v>387</v>
      </c>
      <c r="B115" s="32">
        <v>116</v>
      </c>
      <c r="C115" s="13">
        <v>51</v>
      </c>
      <c r="D115" s="13">
        <v>32</v>
      </c>
      <c r="E115" s="13">
        <v>36</v>
      </c>
      <c r="F115" s="13">
        <v>42</v>
      </c>
      <c r="G115" s="13">
        <v>48</v>
      </c>
      <c r="H115" s="13">
        <v>53</v>
      </c>
      <c r="I115" s="13">
        <v>15</v>
      </c>
    </row>
    <row r="116" spans="1:9" ht="15" customHeight="1" x14ac:dyDescent="0.2">
      <c r="A116" s="43" t="s">
        <v>388</v>
      </c>
      <c r="B116" s="32">
        <v>91</v>
      </c>
      <c r="C116" s="13">
        <v>54</v>
      </c>
      <c r="D116" s="13">
        <v>36</v>
      </c>
      <c r="E116" s="13">
        <v>24</v>
      </c>
      <c r="F116" s="13">
        <v>36</v>
      </c>
      <c r="G116" s="13">
        <v>34</v>
      </c>
      <c r="H116" s="13">
        <v>43</v>
      </c>
      <c r="I116" s="13">
        <v>14</v>
      </c>
    </row>
    <row r="117" spans="1:9" ht="15" customHeight="1" x14ac:dyDescent="0.2">
      <c r="A117" s="43" t="s">
        <v>389</v>
      </c>
      <c r="B117" s="32">
        <v>29</v>
      </c>
      <c r="C117" s="13">
        <v>12</v>
      </c>
      <c r="D117" s="13">
        <v>9</v>
      </c>
      <c r="E117" s="13">
        <v>9</v>
      </c>
      <c r="F117" s="13">
        <v>12</v>
      </c>
      <c r="G117" s="13">
        <v>5</v>
      </c>
      <c r="H117" s="13">
        <v>23</v>
      </c>
      <c r="I117" s="13">
        <v>1</v>
      </c>
    </row>
    <row r="118" spans="1:9" ht="15" customHeight="1" x14ac:dyDescent="0.2">
      <c r="A118" s="43" t="s">
        <v>390</v>
      </c>
      <c r="B118" s="155">
        <v>29</v>
      </c>
      <c r="C118" s="17">
        <v>12</v>
      </c>
      <c r="D118" s="17">
        <v>9</v>
      </c>
      <c r="E118" s="17">
        <v>6</v>
      </c>
      <c r="F118" s="17">
        <v>14</v>
      </c>
      <c r="G118" s="17">
        <v>7</v>
      </c>
      <c r="H118" s="17">
        <v>14</v>
      </c>
      <c r="I118" s="17">
        <v>8</v>
      </c>
    </row>
    <row r="119" spans="1:9" ht="15" customHeight="1" x14ac:dyDescent="0.2">
      <c r="B119" s="155"/>
      <c r="C119" s="17"/>
      <c r="D119" s="17"/>
      <c r="E119" s="17"/>
      <c r="F119" s="17"/>
      <c r="G119" s="17"/>
      <c r="H119" s="17"/>
      <c r="I119" s="17"/>
    </row>
    <row r="120" spans="1:9" ht="15" customHeight="1" x14ac:dyDescent="0.2">
      <c r="A120" s="70" t="s">
        <v>469</v>
      </c>
      <c r="B120" s="155">
        <v>2082</v>
      </c>
      <c r="C120" s="17">
        <v>893</v>
      </c>
      <c r="D120" s="17">
        <v>1147</v>
      </c>
      <c r="E120" s="17">
        <v>447</v>
      </c>
      <c r="F120" s="17">
        <v>801</v>
      </c>
      <c r="G120" s="17">
        <v>810</v>
      </c>
      <c r="H120" s="17">
        <v>1059</v>
      </c>
      <c r="I120" s="17">
        <v>213</v>
      </c>
    </row>
    <row r="121" spans="1:9" ht="15" customHeight="1" x14ac:dyDescent="0.2">
      <c r="A121" s="43" t="s">
        <v>391</v>
      </c>
      <c r="B121" s="32">
        <v>47</v>
      </c>
      <c r="C121" s="13">
        <v>20</v>
      </c>
      <c r="D121" s="13">
        <v>19</v>
      </c>
      <c r="E121" s="13">
        <v>5</v>
      </c>
      <c r="F121" s="13">
        <v>18</v>
      </c>
      <c r="G121" s="13">
        <v>18</v>
      </c>
      <c r="H121" s="13">
        <v>19</v>
      </c>
      <c r="I121" s="13">
        <v>10</v>
      </c>
    </row>
    <row r="122" spans="1:9" ht="15" customHeight="1" x14ac:dyDescent="0.2">
      <c r="A122" s="43" t="s">
        <v>307</v>
      </c>
      <c r="B122" s="32">
        <v>701</v>
      </c>
      <c r="C122" s="13">
        <v>279</v>
      </c>
      <c r="D122" s="13">
        <v>400</v>
      </c>
      <c r="E122" s="13">
        <v>143</v>
      </c>
      <c r="F122" s="13">
        <v>294</v>
      </c>
      <c r="G122" s="13">
        <v>250</v>
      </c>
      <c r="H122" s="13">
        <v>382</v>
      </c>
      <c r="I122" s="13">
        <v>69</v>
      </c>
    </row>
    <row r="123" spans="1:9" ht="15" customHeight="1" x14ac:dyDescent="0.2">
      <c r="A123" s="43" t="s">
        <v>416</v>
      </c>
      <c r="B123" s="32">
        <v>51</v>
      </c>
      <c r="C123" s="13">
        <v>25</v>
      </c>
      <c r="D123" s="13">
        <v>28</v>
      </c>
      <c r="E123" s="13">
        <v>6</v>
      </c>
      <c r="F123" s="13">
        <v>23</v>
      </c>
      <c r="G123" s="13">
        <v>14</v>
      </c>
      <c r="H123" s="13">
        <v>31</v>
      </c>
      <c r="I123" s="13">
        <v>6</v>
      </c>
    </row>
    <row r="124" spans="1:9" ht="15" customHeight="1" x14ac:dyDescent="0.2">
      <c r="A124" s="43" t="s">
        <v>308</v>
      </c>
      <c r="B124" s="32">
        <v>861</v>
      </c>
      <c r="C124" s="13">
        <v>385</v>
      </c>
      <c r="D124" s="13">
        <v>530</v>
      </c>
      <c r="E124" s="13">
        <v>184</v>
      </c>
      <c r="F124" s="13">
        <v>323</v>
      </c>
      <c r="G124" s="13">
        <v>403</v>
      </c>
      <c r="H124" s="13">
        <v>385</v>
      </c>
      <c r="I124" s="13">
        <v>73</v>
      </c>
    </row>
    <row r="125" spans="1:9" ht="15" customHeight="1" x14ac:dyDescent="0.2">
      <c r="A125" s="43" t="s">
        <v>403</v>
      </c>
      <c r="B125" s="32">
        <v>71</v>
      </c>
      <c r="C125" s="13">
        <v>34</v>
      </c>
      <c r="D125" s="13">
        <v>37</v>
      </c>
      <c r="E125" s="13">
        <v>13</v>
      </c>
      <c r="F125" s="13">
        <v>29</v>
      </c>
      <c r="G125" s="13">
        <v>24</v>
      </c>
      <c r="H125" s="13">
        <v>40</v>
      </c>
      <c r="I125" s="13">
        <v>7</v>
      </c>
    </row>
    <row r="126" spans="1:9" ht="15" customHeight="1" x14ac:dyDescent="0.2">
      <c r="A126" s="43" t="s">
        <v>32</v>
      </c>
      <c r="B126" s="32">
        <v>351</v>
      </c>
      <c r="C126" s="13">
        <v>150</v>
      </c>
      <c r="D126" s="13">
        <v>133</v>
      </c>
      <c r="E126" s="13">
        <v>96</v>
      </c>
      <c r="F126" s="13">
        <v>114</v>
      </c>
      <c r="G126" s="13">
        <v>101</v>
      </c>
      <c r="H126" s="13">
        <v>202</v>
      </c>
      <c r="I126" s="13">
        <v>48</v>
      </c>
    </row>
    <row r="127" spans="1:9" ht="15" customHeight="1" x14ac:dyDescent="0.2">
      <c r="A127" s="43"/>
      <c r="B127" s="155"/>
      <c r="C127" s="17"/>
      <c r="D127" s="17"/>
      <c r="E127" s="17"/>
      <c r="F127" s="17"/>
      <c r="G127" s="17"/>
      <c r="H127" s="17"/>
      <c r="I127" s="17"/>
    </row>
    <row r="128" spans="1:9" ht="15" customHeight="1" x14ac:dyDescent="0.2">
      <c r="A128" s="70" t="s">
        <v>470</v>
      </c>
      <c r="B128" s="155">
        <v>919</v>
      </c>
      <c r="C128" s="17">
        <v>421</v>
      </c>
      <c r="D128" s="17">
        <v>332</v>
      </c>
      <c r="E128" s="17">
        <v>207</v>
      </c>
      <c r="F128" s="17">
        <v>338</v>
      </c>
      <c r="G128" s="17">
        <v>327</v>
      </c>
      <c r="H128" s="17">
        <v>456</v>
      </c>
      <c r="I128" s="17">
        <v>136</v>
      </c>
    </row>
    <row r="129" spans="1:9" ht="15" customHeight="1" x14ac:dyDescent="0.2">
      <c r="A129" s="43" t="s">
        <v>340</v>
      </c>
      <c r="B129" s="32">
        <v>21</v>
      </c>
      <c r="C129" s="13">
        <v>10</v>
      </c>
      <c r="D129" s="13">
        <v>6</v>
      </c>
      <c r="E129" s="13">
        <v>3</v>
      </c>
      <c r="F129" s="13">
        <v>11</v>
      </c>
      <c r="G129" s="13">
        <v>4</v>
      </c>
      <c r="H129" s="13">
        <v>9</v>
      </c>
      <c r="I129" s="13">
        <v>8</v>
      </c>
    </row>
    <row r="130" spans="1:9" ht="15" customHeight="1" x14ac:dyDescent="0.2">
      <c r="A130" s="43" t="s">
        <v>287</v>
      </c>
      <c r="B130" s="32">
        <v>183</v>
      </c>
      <c r="C130" s="13">
        <v>79</v>
      </c>
      <c r="D130" s="13">
        <v>58</v>
      </c>
      <c r="E130" s="13">
        <v>41</v>
      </c>
      <c r="F130" s="13">
        <v>72</v>
      </c>
      <c r="G130" s="13">
        <v>53</v>
      </c>
      <c r="H130" s="13">
        <v>104</v>
      </c>
      <c r="I130" s="13">
        <v>26</v>
      </c>
    </row>
    <row r="131" spans="1:9" ht="15" customHeight="1" x14ac:dyDescent="0.2">
      <c r="A131" s="43" t="s">
        <v>279</v>
      </c>
      <c r="B131" s="32">
        <v>220</v>
      </c>
      <c r="C131" s="13">
        <v>100</v>
      </c>
      <c r="D131" s="13">
        <v>92</v>
      </c>
      <c r="E131" s="13">
        <v>42</v>
      </c>
      <c r="F131" s="13">
        <v>94</v>
      </c>
      <c r="G131" s="13">
        <v>71</v>
      </c>
      <c r="H131" s="13">
        <v>117</v>
      </c>
      <c r="I131" s="13">
        <v>32</v>
      </c>
    </row>
    <row r="132" spans="1:9" ht="15" customHeight="1" x14ac:dyDescent="0.2">
      <c r="A132" s="43" t="s">
        <v>341</v>
      </c>
      <c r="B132" s="32">
        <v>57</v>
      </c>
      <c r="C132" s="13">
        <v>31</v>
      </c>
      <c r="D132" s="13">
        <v>18</v>
      </c>
      <c r="E132" s="13">
        <v>16</v>
      </c>
      <c r="F132" s="13">
        <v>18</v>
      </c>
      <c r="G132" s="13">
        <v>17</v>
      </c>
      <c r="H132" s="13">
        <v>30</v>
      </c>
      <c r="I132" s="13">
        <v>10</v>
      </c>
    </row>
    <row r="133" spans="1:9" ht="15" customHeight="1" x14ac:dyDescent="0.2">
      <c r="A133" s="43" t="s">
        <v>342</v>
      </c>
      <c r="B133" s="32">
        <v>102</v>
      </c>
      <c r="C133" s="13">
        <v>44</v>
      </c>
      <c r="D133" s="13">
        <v>42</v>
      </c>
      <c r="E133" s="13">
        <v>22</v>
      </c>
      <c r="F133" s="13">
        <v>37</v>
      </c>
      <c r="G133" s="13">
        <v>30</v>
      </c>
      <c r="H133" s="13">
        <v>56</v>
      </c>
      <c r="I133" s="13">
        <v>16</v>
      </c>
    </row>
    <row r="134" spans="1:9" ht="15" customHeight="1" x14ac:dyDescent="0.2">
      <c r="A134" s="43" t="s">
        <v>282</v>
      </c>
      <c r="B134" s="32">
        <v>336</v>
      </c>
      <c r="C134" s="13">
        <v>157</v>
      </c>
      <c r="D134" s="13">
        <v>116</v>
      </c>
      <c r="E134" s="13">
        <v>83</v>
      </c>
      <c r="F134" s="13">
        <v>106</v>
      </c>
      <c r="G134" s="13">
        <v>152</v>
      </c>
      <c r="H134" s="13">
        <v>140</v>
      </c>
      <c r="I134" s="13">
        <v>44</v>
      </c>
    </row>
    <row r="135" spans="1:9" ht="15" customHeight="1" x14ac:dyDescent="0.2">
      <c r="A135" s="43"/>
      <c r="B135" s="155"/>
      <c r="C135" s="17"/>
      <c r="D135" s="17"/>
      <c r="E135" s="17"/>
      <c r="F135" s="17"/>
      <c r="G135" s="17"/>
      <c r="H135" s="17"/>
      <c r="I135" s="17"/>
    </row>
    <row r="136" spans="1:9" ht="15" customHeight="1" x14ac:dyDescent="0.2">
      <c r="A136" s="70" t="s">
        <v>39</v>
      </c>
      <c r="B136" s="155">
        <v>6516</v>
      </c>
      <c r="C136" s="17">
        <v>3255</v>
      </c>
      <c r="D136" s="17">
        <v>2579</v>
      </c>
      <c r="E136" s="17">
        <v>1375</v>
      </c>
      <c r="F136" s="17">
        <v>2414</v>
      </c>
      <c r="G136" s="17">
        <v>2021</v>
      </c>
      <c r="H136" s="17">
        <v>3380</v>
      </c>
      <c r="I136" s="17">
        <v>1115</v>
      </c>
    </row>
    <row r="137" spans="1:9" ht="15" customHeight="1" x14ac:dyDescent="0.2">
      <c r="A137" s="43" t="s">
        <v>392</v>
      </c>
      <c r="B137" s="32">
        <v>98</v>
      </c>
      <c r="C137" s="13">
        <v>52</v>
      </c>
      <c r="D137" s="13">
        <v>38</v>
      </c>
      <c r="E137" s="13">
        <v>27</v>
      </c>
      <c r="F137" s="13">
        <v>39</v>
      </c>
      <c r="G137" s="13">
        <v>30</v>
      </c>
      <c r="H137" s="13">
        <v>51</v>
      </c>
      <c r="I137" s="13">
        <v>17</v>
      </c>
    </row>
    <row r="138" spans="1:9" ht="15" customHeight="1" x14ac:dyDescent="0.2">
      <c r="A138" s="43" t="s">
        <v>23</v>
      </c>
      <c r="B138" s="32">
        <v>1347</v>
      </c>
      <c r="C138" s="13">
        <v>653</v>
      </c>
      <c r="D138" s="13">
        <v>454</v>
      </c>
      <c r="E138" s="13">
        <v>272</v>
      </c>
      <c r="F138" s="13">
        <v>404</v>
      </c>
      <c r="G138" s="13">
        <v>417</v>
      </c>
      <c r="H138" s="13">
        <v>644</v>
      </c>
      <c r="I138" s="13">
        <v>286</v>
      </c>
    </row>
    <row r="139" spans="1:9" ht="15" customHeight="1" x14ac:dyDescent="0.2">
      <c r="A139" s="43" t="s">
        <v>393</v>
      </c>
      <c r="B139" s="32">
        <v>27</v>
      </c>
      <c r="C139" s="13">
        <v>17</v>
      </c>
      <c r="D139" s="13">
        <v>14</v>
      </c>
      <c r="E139" s="13">
        <v>10</v>
      </c>
      <c r="F139" s="13">
        <v>6</v>
      </c>
      <c r="G139" s="13">
        <v>7</v>
      </c>
      <c r="H139" s="13">
        <v>16</v>
      </c>
      <c r="I139" s="13">
        <v>4</v>
      </c>
    </row>
    <row r="140" spans="1:9" ht="15" customHeight="1" x14ac:dyDescent="0.2">
      <c r="A140" s="43" t="s">
        <v>394</v>
      </c>
      <c r="B140" s="32">
        <v>38</v>
      </c>
      <c r="C140" s="13">
        <v>20</v>
      </c>
      <c r="D140" s="13">
        <v>5</v>
      </c>
      <c r="E140" s="13">
        <v>12</v>
      </c>
      <c r="F140" s="13">
        <v>15</v>
      </c>
      <c r="G140" s="13">
        <v>16</v>
      </c>
      <c r="H140" s="13">
        <v>15</v>
      </c>
      <c r="I140" s="13">
        <v>7</v>
      </c>
    </row>
    <row r="141" spans="1:9" ht="15" customHeight="1" x14ac:dyDescent="0.2">
      <c r="A141" s="43" t="s">
        <v>395</v>
      </c>
      <c r="B141" s="32">
        <v>32</v>
      </c>
      <c r="C141" s="13">
        <v>14</v>
      </c>
      <c r="D141" s="13">
        <v>10</v>
      </c>
      <c r="E141" s="13">
        <v>10</v>
      </c>
      <c r="F141" s="13">
        <v>9</v>
      </c>
      <c r="G141" s="13">
        <v>2</v>
      </c>
      <c r="H141" s="13">
        <v>23</v>
      </c>
      <c r="I141" s="13">
        <v>7</v>
      </c>
    </row>
    <row r="142" spans="1:9" ht="15" customHeight="1" x14ac:dyDescent="0.2">
      <c r="A142" s="43" t="s">
        <v>396</v>
      </c>
      <c r="B142" s="32">
        <v>83</v>
      </c>
      <c r="C142" s="13">
        <v>47</v>
      </c>
      <c r="D142" s="13">
        <v>40</v>
      </c>
      <c r="E142" s="13">
        <v>18</v>
      </c>
      <c r="F142" s="13">
        <v>45</v>
      </c>
      <c r="G142" s="13">
        <v>33</v>
      </c>
      <c r="H142" s="13">
        <v>39</v>
      </c>
      <c r="I142" s="13">
        <v>11</v>
      </c>
    </row>
    <row r="143" spans="1:9" ht="15" customHeight="1" x14ac:dyDescent="0.2">
      <c r="A143" s="43" t="s">
        <v>274</v>
      </c>
      <c r="B143" s="32">
        <v>292</v>
      </c>
      <c r="C143" s="13">
        <v>137</v>
      </c>
      <c r="D143" s="13">
        <v>139</v>
      </c>
      <c r="E143" s="13">
        <v>50</v>
      </c>
      <c r="F143" s="13">
        <v>127</v>
      </c>
      <c r="G143" s="13">
        <v>89</v>
      </c>
      <c r="H143" s="13">
        <v>157</v>
      </c>
      <c r="I143" s="13">
        <v>46</v>
      </c>
    </row>
    <row r="144" spans="1:9" ht="15" customHeight="1" x14ac:dyDescent="0.2">
      <c r="A144" s="43" t="s">
        <v>397</v>
      </c>
      <c r="B144" s="32">
        <v>48</v>
      </c>
      <c r="C144" s="13">
        <v>22</v>
      </c>
      <c r="D144" s="13">
        <v>19</v>
      </c>
      <c r="E144" s="13">
        <v>13</v>
      </c>
      <c r="F144" s="13">
        <v>16</v>
      </c>
      <c r="G144" s="13">
        <v>11</v>
      </c>
      <c r="H144" s="13">
        <v>26</v>
      </c>
      <c r="I144" s="13">
        <v>11</v>
      </c>
    </row>
    <row r="145" spans="1:9" ht="15" customHeight="1" x14ac:dyDescent="0.2">
      <c r="A145" s="43" t="s">
        <v>398</v>
      </c>
      <c r="B145" s="32">
        <v>28</v>
      </c>
      <c r="C145" s="13">
        <v>16</v>
      </c>
      <c r="D145" s="13">
        <v>13</v>
      </c>
      <c r="E145" s="13">
        <v>8</v>
      </c>
      <c r="F145" s="13">
        <v>9</v>
      </c>
      <c r="G145" s="13">
        <v>9</v>
      </c>
      <c r="H145" s="13">
        <v>16</v>
      </c>
      <c r="I145" s="13">
        <v>3</v>
      </c>
    </row>
    <row r="146" spans="1:9" ht="15" customHeight="1" x14ac:dyDescent="0.2">
      <c r="A146" s="43" t="s">
        <v>312</v>
      </c>
      <c r="B146" s="32">
        <v>99</v>
      </c>
      <c r="C146" s="13">
        <v>57</v>
      </c>
      <c r="D146" s="13">
        <v>39</v>
      </c>
      <c r="E146" s="13">
        <v>28</v>
      </c>
      <c r="F146" s="13">
        <v>31</v>
      </c>
      <c r="G146" s="13">
        <v>34</v>
      </c>
      <c r="H146" s="13">
        <v>45</v>
      </c>
      <c r="I146" s="13">
        <v>20</v>
      </c>
    </row>
    <row r="147" spans="1:9" ht="15" customHeight="1" x14ac:dyDescent="0.2">
      <c r="A147" s="43" t="s">
        <v>399</v>
      </c>
      <c r="B147" s="32">
        <v>58</v>
      </c>
      <c r="C147" s="13">
        <v>33</v>
      </c>
      <c r="D147" s="13">
        <v>20</v>
      </c>
      <c r="E147" s="13">
        <v>14</v>
      </c>
      <c r="F147" s="13">
        <v>18</v>
      </c>
      <c r="G147" s="13">
        <v>15</v>
      </c>
      <c r="H147" s="13">
        <v>32</v>
      </c>
      <c r="I147" s="13">
        <v>11</v>
      </c>
    </row>
    <row r="148" spans="1:9" ht="15" customHeight="1" x14ac:dyDescent="0.2">
      <c r="A148" s="43" t="s">
        <v>400</v>
      </c>
      <c r="B148" s="32">
        <v>100</v>
      </c>
      <c r="C148" s="13">
        <v>52</v>
      </c>
      <c r="D148" s="13">
        <v>44</v>
      </c>
      <c r="E148" s="13">
        <v>20</v>
      </c>
      <c r="F148" s="13">
        <v>45</v>
      </c>
      <c r="G148" s="13">
        <v>31</v>
      </c>
      <c r="H148" s="13">
        <v>56</v>
      </c>
      <c r="I148" s="13">
        <v>13</v>
      </c>
    </row>
    <row r="149" spans="1:9" ht="15" customHeight="1" x14ac:dyDescent="0.2">
      <c r="A149" s="43" t="s">
        <v>401</v>
      </c>
      <c r="B149" s="32">
        <v>130</v>
      </c>
      <c r="C149" s="13">
        <v>69</v>
      </c>
      <c r="D149" s="13">
        <v>30</v>
      </c>
      <c r="E149" s="13">
        <v>29</v>
      </c>
      <c r="F149" s="13">
        <v>54</v>
      </c>
      <c r="G149" s="13">
        <v>36</v>
      </c>
      <c r="H149" s="13">
        <v>67</v>
      </c>
      <c r="I149" s="13">
        <v>27</v>
      </c>
    </row>
    <row r="150" spans="1:9" ht="15" customHeight="1" x14ac:dyDescent="0.2">
      <c r="A150" s="43" t="s">
        <v>402</v>
      </c>
      <c r="B150" s="32">
        <v>122</v>
      </c>
      <c r="C150" s="13">
        <v>55</v>
      </c>
      <c r="D150" s="13">
        <v>42</v>
      </c>
      <c r="E150" s="13">
        <v>28</v>
      </c>
      <c r="F150" s="13">
        <v>47</v>
      </c>
      <c r="G150" s="13">
        <v>46</v>
      </c>
      <c r="H150" s="13">
        <v>59</v>
      </c>
      <c r="I150" s="13">
        <v>17</v>
      </c>
    </row>
    <row r="151" spans="1:9" ht="15" customHeight="1" x14ac:dyDescent="0.2">
      <c r="A151" s="43" t="s">
        <v>404</v>
      </c>
      <c r="B151" s="32">
        <v>37</v>
      </c>
      <c r="C151" s="13">
        <v>17</v>
      </c>
      <c r="D151" s="13">
        <v>11</v>
      </c>
      <c r="E151" s="13">
        <v>12</v>
      </c>
      <c r="F151" s="13">
        <v>10</v>
      </c>
      <c r="G151" s="13">
        <v>11</v>
      </c>
      <c r="H151" s="13">
        <v>24</v>
      </c>
      <c r="I151" s="13">
        <v>2</v>
      </c>
    </row>
    <row r="152" spans="1:9" ht="15" customHeight="1" x14ac:dyDescent="0.2">
      <c r="A152" s="43" t="s">
        <v>405</v>
      </c>
      <c r="B152" s="32">
        <v>345</v>
      </c>
      <c r="C152" s="13">
        <v>171</v>
      </c>
      <c r="D152" s="13">
        <v>147</v>
      </c>
      <c r="E152" s="13">
        <v>63</v>
      </c>
      <c r="F152" s="13">
        <v>149</v>
      </c>
      <c r="G152" s="13">
        <v>109</v>
      </c>
      <c r="H152" s="13">
        <v>198</v>
      </c>
      <c r="I152" s="13">
        <v>38</v>
      </c>
    </row>
    <row r="153" spans="1:9" ht="15" customHeight="1" x14ac:dyDescent="0.2">
      <c r="A153" s="43" t="s">
        <v>406</v>
      </c>
      <c r="B153" s="32">
        <v>108</v>
      </c>
      <c r="C153" s="13">
        <v>57</v>
      </c>
      <c r="D153" s="13">
        <v>41</v>
      </c>
      <c r="E153" s="13">
        <v>17</v>
      </c>
      <c r="F153" s="13">
        <v>52</v>
      </c>
      <c r="G153" s="13">
        <v>41</v>
      </c>
      <c r="H153" s="13">
        <v>61</v>
      </c>
      <c r="I153" s="13">
        <v>6</v>
      </c>
    </row>
    <row r="154" spans="1:9" ht="15" customHeight="1" x14ac:dyDescent="0.2">
      <c r="A154" s="43" t="s">
        <v>275</v>
      </c>
      <c r="B154" s="32">
        <v>513</v>
      </c>
      <c r="C154" s="13">
        <v>265</v>
      </c>
      <c r="D154" s="13">
        <v>269</v>
      </c>
      <c r="E154" s="13">
        <v>92</v>
      </c>
      <c r="F154" s="13">
        <v>219</v>
      </c>
      <c r="G154" s="13">
        <v>164</v>
      </c>
      <c r="H154" s="13">
        <v>279</v>
      </c>
      <c r="I154" s="13">
        <v>70</v>
      </c>
    </row>
    <row r="155" spans="1:9" ht="15" customHeight="1" x14ac:dyDescent="0.2">
      <c r="A155" s="43" t="s">
        <v>407</v>
      </c>
      <c r="B155" s="32">
        <v>11</v>
      </c>
      <c r="C155" s="13">
        <v>6</v>
      </c>
      <c r="D155" s="13">
        <v>2</v>
      </c>
      <c r="E155" s="13">
        <v>6</v>
      </c>
      <c r="F155" s="13">
        <v>2</v>
      </c>
      <c r="G155" s="13">
        <v>4</v>
      </c>
      <c r="H155" s="13">
        <v>7</v>
      </c>
      <c r="I155" s="13" t="s">
        <v>262</v>
      </c>
    </row>
    <row r="156" spans="1:9" ht="15" customHeight="1" x14ac:dyDescent="0.2">
      <c r="A156" s="43" t="s">
        <v>276</v>
      </c>
      <c r="B156" s="32">
        <v>504</v>
      </c>
      <c r="C156" s="13">
        <v>246</v>
      </c>
      <c r="D156" s="13">
        <v>248</v>
      </c>
      <c r="E156" s="13">
        <v>94</v>
      </c>
      <c r="F156" s="13">
        <v>193</v>
      </c>
      <c r="G156" s="13">
        <v>114</v>
      </c>
      <c r="H156" s="13">
        <v>285</v>
      </c>
      <c r="I156" s="13">
        <v>105</v>
      </c>
    </row>
    <row r="157" spans="1:9" ht="15" customHeight="1" x14ac:dyDescent="0.2">
      <c r="A157" s="43" t="s">
        <v>277</v>
      </c>
      <c r="B157" s="32">
        <v>288</v>
      </c>
      <c r="C157" s="13">
        <v>149</v>
      </c>
      <c r="D157" s="13">
        <v>125</v>
      </c>
      <c r="E157" s="13">
        <v>60</v>
      </c>
      <c r="F157" s="13">
        <v>115</v>
      </c>
      <c r="G157" s="13">
        <v>91</v>
      </c>
      <c r="H157" s="13">
        <v>156</v>
      </c>
      <c r="I157" s="13">
        <v>41</v>
      </c>
    </row>
    <row r="158" spans="1:9" ht="15" customHeight="1" x14ac:dyDescent="0.2">
      <c r="A158" s="43" t="s">
        <v>408</v>
      </c>
      <c r="B158" s="32">
        <v>73</v>
      </c>
      <c r="C158" s="13">
        <v>38</v>
      </c>
      <c r="D158" s="13">
        <v>26</v>
      </c>
      <c r="E158" s="13">
        <v>11</v>
      </c>
      <c r="F158" s="13">
        <v>31</v>
      </c>
      <c r="G158" s="13">
        <v>18</v>
      </c>
      <c r="H158" s="13">
        <v>42</v>
      </c>
      <c r="I158" s="13">
        <v>13</v>
      </c>
    </row>
    <row r="159" spans="1:9" ht="15" customHeight="1" x14ac:dyDescent="0.2">
      <c r="A159" s="43" t="s">
        <v>409</v>
      </c>
      <c r="B159" s="32">
        <v>166</v>
      </c>
      <c r="C159" s="13">
        <v>92</v>
      </c>
      <c r="D159" s="13">
        <v>64</v>
      </c>
      <c r="E159" s="13">
        <v>45</v>
      </c>
      <c r="F159" s="13">
        <v>57</v>
      </c>
      <c r="G159" s="13">
        <v>60</v>
      </c>
      <c r="H159" s="13">
        <v>79</v>
      </c>
      <c r="I159" s="13">
        <v>27</v>
      </c>
    </row>
    <row r="160" spans="1:9" ht="15" customHeight="1" x14ac:dyDescent="0.2">
      <c r="A160" s="43" t="s">
        <v>410</v>
      </c>
      <c r="B160" s="32">
        <v>86</v>
      </c>
      <c r="C160" s="13">
        <v>40</v>
      </c>
      <c r="D160" s="13">
        <v>24</v>
      </c>
      <c r="E160" s="13">
        <v>16</v>
      </c>
      <c r="F160" s="13">
        <v>28</v>
      </c>
      <c r="G160" s="13">
        <v>26</v>
      </c>
      <c r="H160" s="13">
        <v>47</v>
      </c>
      <c r="I160" s="13">
        <v>13</v>
      </c>
    </row>
    <row r="161" spans="1:9" ht="15" customHeight="1" x14ac:dyDescent="0.2">
      <c r="A161" s="43" t="s">
        <v>411</v>
      </c>
      <c r="B161" s="32">
        <v>29</v>
      </c>
      <c r="C161" s="13">
        <v>15</v>
      </c>
      <c r="D161" s="13">
        <v>9</v>
      </c>
      <c r="E161" s="13">
        <v>3</v>
      </c>
      <c r="F161" s="13">
        <v>12</v>
      </c>
      <c r="G161" s="13">
        <v>8</v>
      </c>
      <c r="H161" s="13">
        <v>16</v>
      </c>
      <c r="I161" s="13">
        <v>5</v>
      </c>
    </row>
    <row r="162" spans="1:9" ht="15" customHeight="1" x14ac:dyDescent="0.2">
      <c r="A162" s="43" t="s">
        <v>34</v>
      </c>
      <c r="B162" s="32">
        <v>773</v>
      </c>
      <c r="C162" s="13">
        <v>394</v>
      </c>
      <c r="D162" s="13">
        <v>276</v>
      </c>
      <c r="E162" s="13">
        <v>181</v>
      </c>
      <c r="F162" s="13">
        <v>271</v>
      </c>
      <c r="G162" s="13">
        <v>264</v>
      </c>
      <c r="H162" s="13">
        <v>368</v>
      </c>
      <c r="I162" s="13">
        <v>141</v>
      </c>
    </row>
    <row r="163" spans="1:9" ht="15" customHeight="1" x14ac:dyDescent="0.2">
      <c r="A163" s="43" t="s">
        <v>412</v>
      </c>
      <c r="B163" s="32">
        <v>68</v>
      </c>
      <c r="C163" s="13">
        <v>34</v>
      </c>
      <c r="D163" s="13">
        <v>35</v>
      </c>
      <c r="E163" s="13">
        <v>16</v>
      </c>
      <c r="F163" s="13">
        <v>28</v>
      </c>
      <c r="G163" s="13">
        <v>23</v>
      </c>
      <c r="H163" s="13">
        <v>37</v>
      </c>
      <c r="I163" s="13">
        <v>8</v>
      </c>
    </row>
    <row r="164" spans="1:9" ht="15" customHeight="1" x14ac:dyDescent="0.2">
      <c r="A164" s="43" t="s">
        <v>413</v>
      </c>
      <c r="B164" s="32">
        <v>184</v>
      </c>
      <c r="C164" s="13">
        <v>90</v>
      </c>
      <c r="D164" s="13">
        <v>64</v>
      </c>
      <c r="E164" s="13">
        <v>43</v>
      </c>
      <c r="F164" s="13">
        <v>69</v>
      </c>
      <c r="G164" s="13">
        <v>49</v>
      </c>
      <c r="H164" s="13">
        <v>92</v>
      </c>
      <c r="I164" s="13">
        <v>43</v>
      </c>
    </row>
    <row r="165" spans="1:9" ht="15" customHeight="1" x14ac:dyDescent="0.2">
      <c r="A165" s="43" t="s">
        <v>414</v>
      </c>
      <c r="B165" s="32">
        <v>46</v>
      </c>
      <c r="C165" s="13">
        <v>24</v>
      </c>
      <c r="D165" s="13">
        <v>18</v>
      </c>
      <c r="E165" s="13">
        <v>9</v>
      </c>
      <c r="F165" s="13">
        <v>19</v>
      </c>
      <c r="G165" s="13">
        <v>13</v>
      </c>
      <c r="H165" s="13">
        <v>24</v>
      </c>
      <c r="I165" s="13">
        <v>9</v>
      </c>
    </row>
    <row r="166" spans="1:9" ht="15" customHeight="1" x14ac:dyDescent="0.2">
      <c r="A166" s="43" t="s">
        <v>415</v>
      </c>
      <c r="B166" s="32">
        <v>211</v>
      </c>
      <c r="C166" s="13">
        <v>116</v>
      </c>
      <c r="D166" s="13">
        <v>98</v>
      </c>
      <c r="E166" s="13">
        <v>39</v>
      </c>
      <c r="F166" s="13">
        <v>95</v>
      </c>
      <c r="G166" s="13">
        <v>56</v>
      </c>
      <c r="H166" s="13">
        <v>124</v>
      </c>
      <c r="I166" s="13">
        <v>31</v>
      </c>
    </row>
    <row r="167" spans="1:9" ht="15" customHeight="1" x14ac:dyDescent="0.2">
      <c r="A167" s="43" t="s">
        <v>278</v>
      </c>
      <c r="B167" s="32">
        <v>572</v>
      </c>
      <c r="C167" s="13">
        <v>257</v>
      </c>
      <c r="D167" s="13">
        <v>215</v>
      </c>
      <c r="E167" s="13">
        <v>129</v>
      </c>
      <c r="F167" s="13">
        <v>199</v>
      </c>
      <c r="G167" s="13">
        <v>194</v>
      </c>
      <c r="H167" s="13">
        <v>295</v>
      </c>
      <c r="I167" s="13">
        <v>83</v>
      </c>
    </row>
    <row r="168" spans="1:9" ht="15" customHeight="1" x14ac:dyDescent="0.2">
      <c r="A168" s="43"/>
      <c r="B168" s="155"/>
      <c r="C168" s="17"/>
      <c r="D168" s="17"/>
      <c r="E168" s="17"/>
      <c r="F168" s="17"/>
      <c r="G168" s="17"/>
      <c r="H168" s="17"/>
      <c r="I168" s="17"/>
    </row>
    <row r="169" spans="1:9" ht="15" customHeight="1" x14ac:dyDescent="0.2">
      <c r="A169" s="70" t="s">
        <v>40</v>
      </c>
      <c r="B169" s="155">
        <v>1322</v>
      </c>
      <c r="C169" s="17">
        <v>582</v>
      </c>
      <c r="D169" s="17">
        <v>575</v>
      </c>
      <c r="E169" s="17">
        <v>309</v>
      </c>
      <c r="F169" s="17">
        <v>411</v>
      </c>
      <c r="G169" s="17">
        <v>510</v>
      </c>
      <c r="H169" s="17">
        <v>645</v>
      </c>
      <c r="I169" s="17">
        <v>167</v>
      </c>
    </row>
    <row r="170" spans="1:9" ht="15" customHeight="1" x14ac:dyDescent="0.2">
      <c r="A170" s="43" t="s">
        <v>309</v>
      </c>
      <c r="B170" s="32">
        <v>280</v>
      </c>
      <c r="C170" s="13">
        <v>134</v>
      </c>
      <c r="D170" s="13">
        <v>131</v>
      </c>
      <c r="E170" s="13">
        <v>62</v>
      </c>
      <c r="F170" s="13">
        <v>85</v>
      </c>
      <c r="G170" s="13">
        <v>105</v>
      </c>
      <c r="H170" s="13">
        <v>142</v>
      </c>
      <c r="I170" s="13">
        <v>33</v>
      </c>
    </row>
    <row r="171" spans="1:9" ht="15" customHeight="1" x14ac:dyDescent="0.2">
      <c r="A171" s="43" t="s">
        <v>310</v>
      </c>
      <c r="B171" s="32">
        <v>222</v>
      </c>
      <c r="C171" s="13">
        <v>85</v>
      </c>
      <c r="D171" s="13">
        <v>81</v>
      </c>
      <c r="E171" s="13">
        <v>46</v>
      </c>
      <c r="F171" s="13">
        <v>87</v>
      </c>
      <c r="G171" s="13">
        <v>81</v>
      </c>
      <c r="H171" s="13">
        <v>104</v>
      </c>
      <c r="I171" s="13">
        <v>37</v>
      </c>
    </row>
    <row r="172" spans="1:9" ht="15" customHeight="1" x14ac:dyDescent="0.2">
      <c r="A172" s="43" t="s">
        <v>33</v>
      </c>
      <c r="B172" s="32">
        <v>546</v>
      </c>
      <c r="C172" s="13">
        <v>246</v>
      </c>
      <c r="D172" s="13">
        <v>261</v>
      </c>
      <c r="E172" s="13">
        <v>118</v>
      </c>
      <c r="F172" s="13">
        <v>174</v>
      </c>
      <c r="G172" s="13">
        <v>218</v>
      </c>
      <c r="H172" s="13">
        <v>266</v>
      </c>
      <c r="I172" s="13">
        <v>62</v>
      </c>
    </row>
    <row r="173" spans="1:9" ht="15" customHeight="1" x14ac:dyDescent="0.2">
      <c r="A173" s="43" t="s">
        <v>417</v>
      </c>
      <c r="B173" s="32">
        <v>274</v>
      </c>
      <c r="C173" s="13">
        <v>117</v>
      </c>
      <c r="D173" s="13">
        <v>102</v>
      </c>
      <c r="E173" s="13">
        <v>83</v>
      </c>
      <c r="F173" s="13">
        <v>65</v>
      </c>
      <c r="G173" s="13">
        <v>106</v>
      </c>
      <c r="H173" s="13">
        <v>133</v>
      </c>
      <c r="I173" s="13">
        <v>35</v>
      </c>
    </row>
    <row r="174" spans="1:9" ht="15" customHeight="1" x14ac:dyDescent="0.2">
      <c r="A174" s="43"/>
      <c r="B174" s="155"/>
      <c r="C174" s="17"/>
      <c r="D174" s="17"/>
      <c r="E174" s="17"/>
      <c r="F174" s="17"/>
      <c r="G174" s="17"/>
      <c r="H174" s="17"/>
      <c r="I174" s="17"/>
    </row>
    <row r="175" spans="1:9" ht="15" customHeight="1" x14ac:dyDescent="0.2">
      <c r="A175" s="275" t="s">
        <v>42</v>
      </c>
      <c r="B175" s="155">
        <v>18410</v>
      </c>
      <c r="C175" s="17">
        <v>8587</v>
      </c>
      <c r="D175" s="17">
        <v>6923</v>
      </c>
      <c r="E175" s="17">
        <v>3382</v>
      </c>
      <c r="F175" s="17">
        <v>6677</v>
      </c>
      <c r="G175" s="17">
        <v>5764</v>
      </c>
      <c r="H175" s="17">
        <v>8920</v>
      </c>
      <c r="I175" s="17">
        <v>3726</v>
      </c>
    </row>
    <row r="176" spans="1:9" ht="15" customHeight="1" x14ac:dyDescent="0.2">
      <c r="A176" s="43"/>
      <c r="B176" s="155"/>
      <c r="C176" s="17"/>
      <c r="D176" s="17"/>
      <c r="E176" s="17"/>
      <c r="F176" s="17"/>
      <c r="G176" s="17"/>
      <c r="H176" s="17"/>
      <c r="I176" s="17"/>
    </row>
    <row r="177" spans="1:9" ht="15" customHeight="1" x14ac:dyDescent="0.2">
      <c r="A177" s="70" t="s">
        <v>44</v>
      </c>
      <c r="B177" s="155">
        <v>3127</v>
      </c>
      <c r="C177" s="17">
        <v>1428</v>
      </c>
      <c r="D177" s="17">
        <v>702</v>
      </c>
      <c r="E177" s="17">
        <v>649</v>
      </c>
      <c r="F177" s="17">
        <v>1091</v>
      </c>
      <c r="G177" s="17">
        <v>1023</v>
      </c>
      <c r="H177" s="17">
        <v>1493</v>
      </c>
      <c r="I177" s="17">
        <v>611</v>
      </c>
    </row>
    <row r="178" spans="1:9" ht="15" customHeight="1" x14ac:dyDescent="0.2">
      <c r="A178" s="43" t="s">
        <v>418</v>
      </c>
      <c r="B178" s="32">
        <v>117</v>
      </c>
      <c r="C178" s="13">
        <v>68</v>
      </c>
      <c r="D178" s="13">
        <v>21</v>
      </c>
      <c r="E178" s="13">
        <v>22</v>
      </c>
      <c r="F178" s="13">
        <v>46</v>
      </c>
      <c r="G178" s="13">
        <v>22</v>
      </c>
      <c r="H178" s="13">
        <v>62</v>
      </c>
      <c r="I178" s="13">
        <v>33</v>
      </c>
    </row>
    <row r="179" spans="1:9" ht="15" customHeight="1" x14ac:dyDescent="0.2">
      <c r="A179" s="43" t="s">
        <v>419</v>
      </c>
      <c r="B179" s="32">
        <v>66</v>
      </c>
      <c r="C179" s="13">
        <v>30</v>
      </c>
      <c r="D179" s="13">
        <v>19</v>
      </c>
      <c r="E179" s="13">
        <v>8</v>
      </c>
      <c r="F179" s="13">
        <v>31</v>
      </c>
      <c r="G179" s="13">
        <v>19</v>
      </c>
      <c r="H179" s="13">
        <v>35</v>
      </c>
      <c r="I179" s="13">
        <v>12</v>
      </c>
    </row>
    <row r="180" spans="1:9" ht="15" customHeight="1" x14ac:dyDescent="0.2">
      <c r="A180" s="43" t="s">
        <v>420</v>
      </c>
      <c r="B180" s="32">
        <v>98</v>
      </c>
      <c r="C180" s="13">
        <v>54</v>
      </c>
      <c r="D180" s="13">
        <v>25</v>
      </c>
      <c r="E180" s="13">
        <v>19</v>
      </c>
      <c r="F180" s="13">
        <v>43</v>
      </c>
      <c r="G180" s="13">
        <v>29</v>
      </c>
      <c r="H180" s="13">
        <v>46</v>
      </c>
      <c r="I180" s="13">
        <v>23</v>
      </c>
    </row>
    <row r="181" spans="1:9" ht="15" customHeight="1" x14ac:dyDescent="0.2">
      <c r="A181" s="43" t="s">
        <v>421</v>
      </c>
      <c r="B181" s="32">
        <v>54</v>
      </c>
      <c r="C181" s="13">
        <v>21</v>
      </c>
      <c r="D181" s="13">
        <v>11</v>
      </c>
      <c r="E181" s="13">
        <v>15</v>
      </c>
      <c r="F181" s="13">
        <v>21</v>
      </c>
      <c r="G181" s="13">
        <v>17</v>
      </c>
      <c r="H181" s="13">
        <v>34</v>
      </c>
      <c r="I181" s="13">
        <v>3</v>
      </c>
    </row>
    <row r="182" spans="1:9" ht="15" customHeight="1" x14ac:dyDescent="0.2">
      <c r="A182" s="43" t="s">
        <v>422</v>
      </c>
      <c r="B182" s="32">
        <v>52</v>
      </c>
      <c r="C182" s="13">
        <v>22</v>
      </c>
      <c r="D182" s="13">
        <v>7</v>
      </c>
      <c r="E182" s="13">
        <v>14</v>
      </c>
      <c r="F182" s="13">
        <v>22</v>
      </c>
      <c r="G182" s="13">
        <v>14</v>
      </c>
      <c r="H182" s="13">
        <v>26</v>
      </c>
      <c r="I182" s="13">
        <v>12</v>
      </c>
    </row>
    <row r="183" spans="1:9" ht="15" customHeight="1" x14ac:dyDescent="0.2">
      <c r="A183" s="43" t="s">
        <v>284</v>
      </c>
      <c r="B183" s="32">
        <v>371</v>
      </c>
      <c r="C183" s="13">
        <v>179</v>
      </c>
      <c r="D183" s="13">
        <v>73</v>
      </c>
      <c r="E183" s="13">
        <v>103</v>
      </c>
      <c r="F183" s="13">
        <v>99</v>
      </c>
      <c r="G183" s="13">
        <v>139</v>
      </c>
      <c r="H183" s="13">
        <v>190</v>
      </c>
      <c r="I183" s="13">
        <v>42</v>
      </c>
    </row>
    <row r="184" spans="1:9" ht="15" customHeight="1" x14ac:dyDescent="0.2">
      <c r="A184" s="43" t="s">
        <v>423</v>
      </c>
      <c r="B184" s="32">
        <v>10</v>
      </c>
      <c r="C184" s="13">
        <v>4</v>
      </c>
      <c r="D184" s="13">
        <v>4</v>
      </c>
      <c r="E184" s="13">
        <v>3</v>
      </c>
      <c r="F184" s="13">
        <v>3</v>
      </c>
      <c r="G184" s="13">
        <v>2</v>
      </c>
      <c r="H184" s="13">
        <v>5</v>
      </c>
      <c r="I184" s="13">
        <v>3</v>
      </c>
    </row>
    <row r="185" spans="1:9" ht="15" customHeight="1" x14ac:dyDescent="0.2">
      <c r="A185" s="43" t="s">
        <v>25</v>
      </c>
      <c r="B185" s="32">
        <v>1077</v>
      </c>
      <c r="C185" s="13">
        <v>432</v>
      </c>
      <c r="D185" s="13">
        <v>234</v>
      </c>
      <c r="E185" s="13">
        <v>202</v>
      </c>
      <c r="F185" s="13">
        <v>357</v>
      </c>
      <c r="G185" s="13">
        <v>426</v>
      </c>
      <c r="H185" s="13">
        <v>444</v>
      </c>
      <c r="I185" s="13">
        <v>207</v>
      </c>
    </row>
    <row r="186" spans="1:9" ht="15" customHeight="1" x14ac:dyDescent="0.2">
      <c r="A186" s="43" t="s">
        <v>424</v>
      </c>
      <c r="B186" s="32">
        <v>55</v>
      </c>
      <c r="C186" s="13">
        <v>22</v>
      </c>
      <c r="D186" s="13">
        <v>15</v>
      </c>
      <c r="E186" s="13">
        <v>7</v>
      </c>
      <c r="F186" s="13">
        <v>29</v>
      </c>
      <c r="G186" s="13">
        <v>9</v>
      </c>
      <c r="H186" s="13">
        <v>40</v>
      </c>
      <c r="I186" s="13">
        <v>6</v>
      </c>
    </row>
    <row r="187" spans="1:9" ht="15" customHeight="1" x14ac:dyDescent="0.2">
      <c r="A187" s="43" t="s">
        <v>425</v>
      </c>
      <c r="B187" s="32">
        <v>92</v>
      </c>
      <c r="C187" s="13">
        <v>40</v>
      </c>
      <c r="D187" s="13">
        <v>26</v>
      </c>
      <c r="E187" s="13">
        <v>15</v>
      </c>
      <c r="F187" s="13">
        <v>37</v>
      </c>
      <c r="G187" s="13">
        <v>37</v>
      </c>
      <c r="H187" s="13">
        <v>39</v>
      </c>
      <c r="I187" s="13">
        <v>16</v>
      </c>
    </row>
    <row r="188" spans="1:9" ht="15" customHeight="1" x14ac:dyDescent="0.2">
      <c r="A188" s="43" t="s">
        <v>426</v>
      </c>
      <c r="B188" s="32">
        <v>45</v>
      </c>
      <c r="C188" s="13">
        <v>21</v>
      </c>
      <c r="D188" s="13">
        <v>13</v>
      </c>
      <c r="E188" s="13">
        <v>12</v>
      </c>
      <c r="F188" s="13">
        <v>12</v>
      </c>
      <c r="G188" s="13">
        <v>8</v>
      </c>
      <c r="H188" s="13">
        <v>26</v>
      </c>
      <c r="I188" s="13">
        <v>11</v>
      </c>
    </row>
    <row r="189" spans="1:9" ht="15" customHeight="1" x14ac:dyDescent="0.2">
      <c r="A189" s="43" t="s">
        <v>285</v>
      </c>
      <c r="B189" s="32">
        <v>257</v>
      </c>
      <c r="C189" s="13">
        <v>128</v>
      </c>
      <c r="D189" s="13">
        <v>59</v>
      </c>
      <c r="E189" s="13">
        <v>53</v>
      </c>
      <c r="F189" s="13">
        <v>102</v>
      </c>
      <c r="G189" s="13">
        <v>65</v>
      </c>
      <c r="H189" s="13">
        <v>131</v>
      </c>
      <c r="I189" s="13">
        <v>61</v>
      </c>
    </row>
    <row r="190" spans="1:9" ht="15" customHeight="1" x14ac:dyDescent="0.2">
      <c r="A190" s="43" t="s">
        <v>427</v>
      </c>
      <c r="B190" s="32">
        <v>130</v>
      </c>
      <c r="C190" s="13">
        <v>65</v>
      </c>
      <c r="D190" s="13">
        <v>27</v>
      </c>
      <c r="E190" s="13">
        <v>29</v>
      </c>
      <c r="F190" s="13">
        <v>46</v>
      </c>
      <c r="G190" s="13">
        <v>32</v>
      </c>
      <c r="H190" s="13">
        <v>74</v>
      </c>
      <c r="I190" s="13">
        <v>24</v>
      </c>
    </row>
    <row r="191" spans="1:9" ht="15" customHeight="1" x14ac:dyDescent="0.2">
      <c r="A191" s="43" t="s">
        <v>428</v>
      </c>
      <c r="B191" s="32">
        <v>280</v>
      </c>
      <c r="C191" s="13">
        <v>146</v>
      </c>
      <c r="D191" s="13">
        <v>74</v>
      </c>
      <c r="E191" s="13">
        <v>57</v>
      </c>
      <c r="F191" s="13">
        <v>97</v>
      </c>
      <c r="G191" s="13">
        <v>78</v>
      </c>
      <c r="H191" s="13">
        <v>126</v>
      </c>
      <c r="I191" s="13">
        <v>76</v>
      </c>
    </row>
    <row r="192" spans="1:9" ht="15" customHeight="1" x14ac:dyDescent="0.2">
      <c r="A192" s="43" t="s">
        <v>286</v>
      </c>
      <c r="B192" s="32">
        <v>262</v>
      </c>
      <c r="C192" s="13">
        <v>114</v>
      </c>
      <c r="D192" s="13">
        <v>56</v>
      </c>
      <c r="E192" s="13">
        <v>63</v>
      </c>
      <c r="F192" s="13">
        <v>79</v>
      </c>
      <c r="G192" s="13">
        <v>92</v>
      </c>
      <c r="H192" s="13">
        <v>130</v>
      </c>
      <c r="I192" s="13">
        <v>40</v>
      </c>
    </row>
    <row r="193" spans="1:9" ht="15" customHeight="1" x14ac:dyDescent="0.2">
      <c r="A193" s="43" t="s">
        <v>429</v>
      </c>
      <c r="B193" s="32">
        <v>61</v>
      </c>
      <c r="C193" s="13">
        <v>30</v>
      </c>
      <c r="D193" s="13">
        <v>10</v>
      </c>
      <c r="E193" s="13">
        <v>13</v>
      </c>
      <c r="F193" s="13">
        <v>22</v>
      </c>
      <c r="G193" s="13">
        <v>22</v>
      </c>
      <c r="H193" s="13">
        <v>24</v>
      </c>
      <c r="I193" s="13">
        <v>15</v>
      </c>
    </row>
    <row r="194" spans="1:9" ht="15" customHeight="1" x14ac:dyDescent="0.2">
      <c r="A194" s="43" t="s">
        <v>430</v>
      </c>
      <c r="B194" s="32">
        <v>50</v>
      </c>
      <c r="C194" s="13">
        <v>26</v>
      </c>
      <c r="D194" s="13">
        <v>14</v>
      </c>
      <c r="E194" s="13">
        <v>5</v>
      </c>
      <c r="F194" s="13">
        <v>24</v>
      </c>
      <c r="G194" s="13">
        <v>4</v>
      </c>
      <c r="H194" s="13">
        <v>34</v>
      </c>
      <c r="I194" s="13">
        <v>12</v>
      </c>
    </row>
    <row r="195" spans="1:9" ht="15" customHeight="1" x14ac:dyDescent="0.2">
      <c r="A195" s="43" t="s">
        <v>431</v>
      </c>
      <c r="B195" s="32">
        <v>50</v>
      </c>
      <c r="C195" s="13">
        <v>26</v>
      </c>
      <c r="D195" s="13">
        <v>14</v>
      </c>
      <c r="E195" s="13">
        <v>9</v>
      </c>
      <c r="F195" s="13">
        <v>21</v>
      </c>
      <c r="G195" s="13">
        <v>8</v>
      </c>
      <c r="H195" s="13">
        <v>27</v>
      </c>
      <c r="I195" s="13">
        <v>15</v>
      </c>
    </row>
    <row r="196" spans="1:9" ht="15" customHeight="1" x14ac:dyDescent="0.2">
      <c r="A196" s="43"/>
      <c r="B196" s="155"/>
      <c r="C196" s="17"/>
      <c r="D196" s="17"/>
      <c r="E196" s="17"/>
      <c r="F196" s="17"/>
      <c r="G196" s="17"/>
      <c r="H196" s="17"/>
      <c r="I196" s="17"/>
    </row>
    <row r="197" spans="1:9" ht="15" customHeight="1" x14ac:dyDescent="0.2">
      <c r="A197" s="70" t="s">
        <v>45</v>
      </c>
      <c r="B197" s="155">
        <v>1629</v>
      </c>
      <c r="C197" s="17">
        <v>762</v>
      </c>
      <c r="D197" s="17">
        <v>530</v>
      </c>
      <c r="E197" s="17">
        <v>291</v>
      </c>
      <c r="F197" s="17">
        <v>617</v>
      </c>
      <c r="G197" s="17">
        <v>519</v>
      </c>
      <c r="H197" s="17">
        <v>789</v>
      </c>
      <c r="I197" s="17">
        <v>321</v>
      </c>
    </row>
    <row r="198" spans="1:9" ht="15" customHeight="1" x14ac:dyDescent="0.2">
      <c r="A198" s="43" t="s">
        <v>301</v>
      </c>
      <c r="B198" s="32">
        <v>264</v>
      </c>
      <c r="C198" s="13">
        <v>119</v>
      </c>
      <c r="D198" s="13">
        <v>99</v>
      </c>
      <c r="E198" s="13">
        <v>41</v>
      </c>
      <c r="F198" s="13">
        <v>95</v>
      </c>
      <c r="G198" s="13">
        <v>87</v>
      </c>
      <c r="H198" s="13">
        <v>130</v>
      </c>
      <c r="I198" s="13">
        <v>47</v>
      </c>
    </row>
    <row r="199" spans="1:9" ht="15" customHeight="1" x14ac:dyDescent="0.2">
      <c r="A199" s="43" t="s">
        <v>432</v>
      </c>
      <c r="B199" s="32">
        <v>58</v>
      </c>
      <c r="C199" s="13">
        <v>32</v>
      </c>
      <c r="D199" s="13">
        <v>13</v>
      </c>
      <c r="E199" s="13">
        <v>9</v>
      </c>
      <c r="F199" s="13">
        <v>28</v>
      </c>
      <c r="G199" s="13">
        <v>15</v>
      </c>
      <c r="H199" s="13">
        <v>33</v>
      </c>
      <c r="I199" s="13">
        <v>10</v>
      </c>
    </row>
    <row r="200" spans="1:9" ht="15" customHeight="1" x14ac:dyDescent="0.2">
      <c r="A200" s="43" t="s">
        <v>433</v>
      </c>
      <c r="B200" s="32">
        <v>52</v>
      </c>
      <c r="C200" s="13">
        <v>27</v>
      </c>
      <c r="D200" s="13">
        <v>16</v>
      </c>
      <c r="E200" s="13">
        <v>7</v>
      </c>
      <c r="F200" s="13">
        <v>15</v>
      </c>
      <c r="G200" s="13">
        <v>15</v>
      </c>
      <c r="H200" s="13">
        <v>19</v>
      </c>
      <c r="I200" s="13">
        <v>18</v>
      </c>
    </row>
    <row r="201" spans="1:9" ht="15" customHeight="1" x14ac:dyDescent="0.2">
      <c r="A201" s="43" t="s">
        <v>434</v>
      </c>
      <c r="B201" s="32">
        <v>35</v>
      </c>
      <c r="C201" s="13">
        <v>16</v>
      </c>
      <c r="D201" s="13">
        <v>9</v>
      </c>
      <c r="E201" s="13">
        <v>7</v>
      </c>
      <c r="F201" s="13">
        <v>13</v>
      </c>
      <c r="G201" s="13">
        <v>10</v>
      </c>
      <c r="H201" s="13">
        <v>18</v>
      </c>
      <c r="I201" s="13">
        <v>7</v>
      </c>
    </row>
    <row r="202" spans="1:9" ht="15" customHeight="1" x14ac:dyDescent="0.2">
      <c r="A202" s="43" t="s">
        <v>302</v>
      </c>
      <c r="B202" s="32">
        <v>151</v>
      </c>
      <c r="C202" s="13">
        <v>53</v>
      </c>
      <c r="D202" s="13">
        <v>43</v>
      </c>
      <c r="E202" s="13">
        <v>31</v>
      </c>
      <c r="F202" s="13">
        <v>55</v>
      </c>
      <c r="G202" s="13">
        <v>54</v>
      </c>
      <c r="H202" s="13">
        <v>75</v>
      </c>
      <c r="I202" s="13">
        <v>22</v>
      </c>
    </row>
    <row r="203" spans="1:9" ht="15" customHeight="1" x14ac:dyDescent="0.2">
      <c r="A203" s="43" t="s">
        <v>435</v>
      </c>
      <c r="B203" s="32">
        <v>92</v>
      </c>
      <c r="C203" s="13">
        <v>49</v>
      </c>
      <c r="D203" s="13">
        <v>31</v>
      </c>
      <c r="E203" s="13">
        <v>15</v>
      </c>
      <c r="F203" s="13">
        <v>31</v>
      </c>
      <c r="G203" s="13">
        <v>27</v>
      </c>
      <c r="H203" s="13">
        <v>45</v>
      </c>
      <c r="I203" s="13">
        <v>20</v>
      </c>
    </row>
    <row r="204" spans="1:9" ht="15" customHeight="1" x14ac:dyDescent="0.2">
      <c r="A204" s="43" t="s">
        <v>436</v>
      </c>
      <c r="B204" s="32">
        <v>64</v>
      </c>
      <c r="C204" s="13">
        <v>31</v>
      </c>
      <c r="D204" s="13">
        <v>19</v>
      </c>
      <c r="E204" s="13">
        <v>6</v>
      </c>
      <c r="F204" s="13">
        <v>28</v>
      </c>
      <c r="G204" s="13">
        <v>18</v>
      </c>
      <c r="H204" s="13">
        <v>36</v>
      </c>
      <c r="I204" s="13">
        <v>10</v>
      </c>
    </row>
    <row r="205" spans="1:9" ht="15" customHeight="1" x14ac:dyDescent="0.2">
      <c r="A205" s="43" t="s">
        <v>437</v>
      </c>
      <c r="B205" s="32">
        <v>64</v>
      </c>
      <c r="C205" s="13">
        <v>30</v>
      </c>
      <c r="D205" s="13">
        <v>23</v>
      </c>
      <c r="E205" s="13">
        <v>8</v>
      </c>
      <c r="F205" s="13">
        <v>23</v>
      </c>
      <c r="G205" s="13">
        <v>12</v>
      </c>
      <c r="H205" s="13">
        <v>34</v>
      </c>
      <c r="I205" s="13">
        <v>18</v>
      </c>
    </row>
    <row r="206" spans="1:9" ht="15" customHeight="1" x14ac:dyDescent="0.2">
      <c r="A206" s="43" t="s">
        <v>29</v>
      </c>
      <c r="B206" s="32">
        <v>473</v>
      </c>
      <c r="C206" s="13">
        <v>228</v>
      </c>
      <c r="D206" s="13">
        <v>142</v>
      </c>
      <c r="E206" s="13">
        <v>93</v>
      </c>
      <c r="F206" s="13">
        <v>174</v>
      </c>
      <c r="G206" s="13">
        <v>163</v>
      </c>
      <c r="H206" s="13">
        <v>209</v>
      </c>
      <c r="I206" s="13">
        <v>101</v>
      </c>
    </row>
    <row r="207" spans="1:9" ht="15" customHeight="1" x14ac:dyDescent="0.2">
      <c r="A207" s="43" t="s">
        <v>438</v>
      </c>
      <c r="B207" s="32">
        <v>56</v>
      </c>
      <c r="C207" s="13">
        <v>24</v>
      </c>
      <c r="D207" s="13">
        <v>15</v>
      </c>
      <c r="E207" s="13">
        <v>11</v>
      </c>
      <c r="F207" s="13">
        <v>24</v>
      </c>
      <c r="G207" s="13">
        <v>22</v>
      </c>
      <c r="H207" s="13">
        <v>28</v>
      </c>
      <c r="I207" s="13">
        <v>6</v>
      </c>
    </row>
    <row r="208" spans="1:9" ht="15" customHeight="1" x14ac:dyDescent="0.2">
      <c r="A208" s="43" t="s">
        <v>439</v>
      </c>
      <c r="B208" s="32">
        <v>98</v>
      </c>
      <c r="C208" s="13">
        <v>46</v>
      </c>
      <c r="D208" s="13">
        <v>32</v>
      </c>
      <c r="E208" s="13">
        <v>16</v>
      </c>
      <c r="F208" s="13">
        <v>41</v>
      </c>
      <c r="G208" s="13">
        <v>34</v>
      </c>
      <c r="H208" s="13">
        <v>40</v>
      </c>
      <c r="I208" s="13">
        <v>24</v>
      </c>
    </row>
    <row r="209" spans="1:9" ht="15" customHeight="1" x14ac:dyDescent="0.2">
      <c r="A209" s="43" t="s">
        <v>303</v>
      </c>
      <c r="B209" s="32">
        <v>161</v>
      </c>
      <c r="C209" s="13">
        <v>78</v>
      </c>
      <c r="D209" s="13">
        <v>61</v>
      </c>
      <c r="E209" s="13">
        <v>34</v>
      </c>
      <c r="F209" s="13">
        <v>66</v>
      </c>
      <c r="G209" s="13">
        <v>46</v>
      </c>
      <c r="H209" s="13">
        <v>84</v>
      </c>
      <c r="I209" s="13">
        <v>31</v>
      </c>
    </row>
    <row r="210" spans="1:9" ht="15" customHeight="1" x14ac:dyDescent="0.2">
      <c r="A210" s="43" t="s">
        <v>440</v>
      </c>
      <c r="B210" s="32">
        <v>61</v>
      </c>
      <c r="C210" s="13">
        <v>29</v>
      </c>
      <c r="D210" s="13">
        <v>27</v>
      </c>
      <c r="E210" s="13">
        <v>13</v>
      </c>
      <c r="F210" s="13">
        <v>24</v>
      </c>
      <c r="G210" s="13">
        <v>16</v>
      </c>
      <c r="H210" s="13">
        <v>38</v>
      </c>
      <c r="I210" s="13">
        <v>7</v>
      </c>
    </row>
    <row r="211" spans="1:9" ht="15" customHeight="1" x14ac:dyDescent="0.2">
      <c r="A211" s="43"/>
      <c r="B211" s="155"/>
      <c r="C211" s="17"/>
      <c r="D211" s="17"/>
      <c r="E211" s="17"/>
      <c r="F211" s="17"/>
      <c r="G211" s="17"/>
      <c r="H211" s="17"/>
      <c r="I211" s="17"/>
    </row>
    <row r="212" spans="1:9" ht="15" customHeight="1" x14ac:dyDescent="0.2">
      <c r="A212" s="70" t="s">
        <v>46</v>
      </c>
      <c r="B212" s="155">
        <v>2657</v>
      </c>
      <c r="C212" s="17">
        <v>1326</v>
      </c>
      <c r="D212" s="17">
        <v>880</v>
      </c>
      <c r="E212" s="17">
        <v>502</v>
      </c>
      <c r="F212" s="17">
        <v>995</v>
      </c>
      <c r="G212" s="17">
        <v>811</v>
      </c>
      <c r="H212" s="17">
        <v>1362</v>
      </c>
      <c r="I212" s="17">
        <v>484</v>
      </c>
    </row>
    <row r="213" spans="1:9" ht="15" customHeight="1" x14ac:dyDescent="0.2">
      <c r="A213" s="43" t="s">
        <v>471</v>
      </c>
      <c r="B213" s="32">
        <v>76</v>
      </c>
      <c r="C213" s="13">
        <v>39</v>
      </c>
      <c r="D213" s="13">
        <v>29</v>
      </c>
      <c r="E213" s="13">
        <v>14</v>
      </c>
      <c r="F213" s="13">
        <v>22</v>
      </c>
      <c r="G213" s="13">
        <v>26</v>
      </c>
      <c r="H213" s="13">
        <v>32</v>
      </c>
      <c r="I213" s="13">
        <v>18</v>
      </c>
    </row>
    <row r="214" spans="1:9" ht="15" customHeight="1" x14ac:dyDescent="0.2">
      <c r="A214" s="43" t="s">
        <v>441</v>
      </c>
      <c r="B214" s="32">
        <v>105</v>
      </c>
      <c r="C214" s="13">
        <v>49</v>
      </c>
      <c r="D214" s="13">
        <v>31</v>
      </c>
      <c r="E214" s="13">
        <v>14</v>
      </c>
      <c r="F214" s="13">
        <v>34</v>
      </c>
      <c r="G214" s="13">
        <v>24</v>
      </c>
      <c r="H214" s="13">
        <v>64</v>
      </c>
      <c r="I214" s="13">
        <v>17</v>
      </c>
    </row>
    <row r="215" spans="1:9" ht="15" customHeight="1" x14ac:dyDescent="0.2">
      <c r="A215" s="43" t="s">
        <v>442</v>
      </c>
      <c r="B215" s="32">
        <v>78</v>
      </c>
      <c r="C215" s="13">
        <v>35</v>
      </c>
      <c r="D215" s="13">
        <v>27</v>
      </c>
      <c r="E215" s="13">
        <v>19</v>
      </c>
      <c r="F215" s="13">
        <v>33</v>
      </c>
      <c r="G215" s="13">
        <v>18</v>
      </c>
      <c r="H215" s="13">
        <v>43</v>
      </c>
      <c r="I215" s="13">
        <v>17</v>
      </c>
    </row>
    <row r="216" spans="1:9" ht="15" customHeight="1" x14ac:dyDescent="0.2">
      <c r="A216" s="43" t="s">
        <v>280</v>
      </c>
      <c r="B216" s="32">
        <v>325</v>
      </c>
      <c r="C216" s="13">
        <v>145</v>
      </c>
      <c r="D216" s="13">
        <v>88</v>
      </c>
      <c r="E216" s="13">
        <v>65</v>
      </c>
      <c r="F216" s="13">
        <v>119</v>
      </c>
      <c r="G216" s="13">
        <v>124</v>
      </c>
      <c r="H216" s="13">
        <v>151</v>
      </c>
      <c r="I216" s="13">
        <v>50</v>
      </c>
    </row>
    <row r="217" spans="1:9" ht="15" customHeight="1" x14ac:dyDescent="0.2">
      <c r="A217" s="43" t="s">
        <v>443</v>
      </c>
      <c r="B217" s="32">
        <v>57</v>
      </c>
      <c r="C217" s="13">
        <v>33</v>
      </c>
      <c r="D217" s="13">
        <v>22</v>
      </c>
      <c r="E217" s="13">
        <v>14</v>
      </c>
      <c r="F217" s="13">
        <v>21</v>
      </c>
      <c r="G217" s="13">
        <v>14</v>
      </c>
      <c r="H217" s="13">
        <v>26</v>
      </c>
      <c r="I217" s="13">
        <v>17</v>
      </c>
    </row>
    <row r="218" spans="1:9" ht="15" customHeight="1" x14ac:dyDescent="0.2">
      <c r="A218" s="43" t="s">
        <v>24</v>
      </c>
      <c r="B218" s="32">
        <v>1265</v>
      </c>
      <c r="C218" s="13">
        <v>646</v>
      </c>
      <c r="D218" s="13">
        <v>483</v>
      </c>
      <c r="E218" s="13">
        <v>235</v>
      </c>
      <c r="F218" s="13">
        <v>479</v>
      </c>
      <c r="G218" s="13">
        <v>391</v>
      </c>
      <c r="H218" s="13">
        <v>639</v>
      </c>
      <c r="I218" s="13">
        <v>235</v>
      </c>
    </row>
    <row r="219" spans="1:9" ht="15" customHeight="1" x14ac:dyDescent="0.2">
      <c r="A219" s="43" t="s">
        <v>281</v>
      </c>
      <c r="B219" s="32">
        <v>510</v>
      </c>
      <c r="C219" s="13">
        <v>253</v>
      </c>
      <c r="D219" s="13">
        <v>128</v>
      </c>
      <c r="E219" s="13">
        <v>80</v>
      </c>
      <c r="F219" s="13">
        <v>201</v>
      </c>
      <c r="G219" s="13">
        <v>149</v>
      </c>
      <c r="H219" s="13">
        <v>271</v>
      </c>
      <c r="I219" s="13">
        <v>90</v>
      </c>
    </row>
    <row r="220" spans="1:9" ht="15" customHeight="1" x14ac:dyDescent="0.2">
      <c r="A220" s="43" t="s">
        <v>283</v>
      </c>
      <c r="B220" s="32">
        <v>241</v>
      </c>
      <c r="C220" s="13">
        <v>126</v>
      </c>
      <c r="D220" s="13">
        <v>72</v>
      </c>
      <c r="E220" s="13">
        <v>61</v>
      </c>
      <c r="F220" s="13">
        <v>86</v>
      </c>
      <c r="G220" s="13">
        <v>65</v>
      </c>
      <c r="H220" s="13">
        <v>136</v>
      </c>
      <c r="I220" s="13">
        <v>40</v>
      </c>
    </row>
    <row r="221" spans="1:9" ht="15" customHeight="1" x14ac:dyDescent="0.2">
      <c r="A221" s="43"/>
      <c r="B221" s="155"/>
      <c r="C221" s="17"/>
      <c r="D221" s="17"/>
      <c r="E221" s="17"/>
      <c r="F221" s="17"/>
      <c r="G221" s="17"/>
      <c r="H221" s="17"/>
      <c r="I221" s="17"/>
    </row>
    <row r="222" spans="1:9" ht="15" customHeight="1" x14ac:dyDescent="0.2">
      <c r="A222" s="70" t="s">
        <v>43</v>
      </c>
      <c r="B222" s="155">
        <v>10997</v>
      </c>
      <c r="C222" s="17">
        <v>5071</v>
      </c>
      <c r="D222" s="17">
        <v>4811</v>
      </c>
      <c r="E222" s="17">
        <v>1940</v>
      </c>
      <c r="F222" s="17">
        <v>3974</v>
      </c>
      <c r="G222" s="17">
        <v>3411</v>
      </c>
      <c r="H222" s="17">
        <v>5276</v>
      </c>
      <c r="I222" s="17">
        <v>2310</v>
      </c>
    </row>
    <row r="223" spans="1:9" ht="15" customHeight="1" x14ac:dyDescent="0.2">
      <c r="A223" s="43" t="s">
        <v>444</v>
      </c>
      <c r="B223" s="32">
        <v>61</v>
      </c>
      <c r="C223" s="13">
        <v>25</v>
      </c>
      <c r="D223" s="13">
        <v>21</v>
      </c>
      <c r="E223" s="13">
        <v>13</v>
      </c>
      <c r="F223" s="13">
        <v>17</v>
      </c>
      <c r="G223" s="13">
        <v>16</v>
      </c>
      <c r="H223" s="13">
        <v>37</v>
      </c>
      <c r="I223" s="13">
        <v>8</v>
      </c>
    </row>
    <row r="224" spans="1:9" ht="15" customHeight="1" x14ac:dyDescent="0.2">
      <c r="A224" s="43" t="s">
        <v>445</v>
      </c>
      <c r="B224" s="32">
        <v>197</v>
      </c>
      <c r="C224" s="13">
        <v>89</v>
      </c>
      <c r="D224" s="13">
        <v>74</v>
      </c>
      <c r="E224" s="13">
        <v>43</v>
      </c>
      <c r="F224" s="13">
        <v>75</v>
      </c>
      <c r="G224" s="13">
        <v>50</v>
      </c>
      <c r="H224" s="13">
        <v>103</v>
      </c>
      <c r="I224" s="13">
        <v>44</v>
      </c>
    </row>
    <row r="225" spans="1:9" ht="15" customHeight="1" x14ac:dyDescent="0.2">
      <c r="A225" s="43" t="s">
        <v>446</v>
      </c>
      <c r="B225" s="32">
        <v>48</v>
      </c>
      <c r="C225" s="13">
        <v>25</v>
      </c>
      <c r="D225" s="13">
        <v>22</v>
      </c>
      <c r="E225" s="13">
        <v>13</v>
      </c>
      <c r="F225" s="13">
        <v>8</v>
      </c>
      <c r="G225" s="13">
        <v>17</v>
      </c>
      <c r="H225" s="13">
        <v>25</v>
      </c>
      <c r="I225" s="13">
        <v>6</v>
      </c>
    </row>
    <row r="226" spans="1:9" ht="15" customHeight="1" x14ac:dyDescent="0.2">
      <c r="A226" s="43" t="s">
        <v>447</v>
      </c>
      <c r="B226" s="32">
        <v>90</v>
      </c>
      <c r="C226" s="13">
        <v>44</v>
      </c>
      <c r="D226" s="13">
        <v>29</v>
      </c>
      <c r="E226" s="13">
        <v>23</v>
      </c>
      <c r="F226" s="13">
        <v>35</v>
      </c>
      <c r="G226" s="13">
        <v>19</v>
      </c>
      <c r="H226" s="13">
        <v>53</v>
      </c>
      <c r="I226" s="13">
        <v>18</v>
      </c>
    </row>
    <row r="227" spans="1:9" ht="15" customHeight="1" x14ac:dyDescent="0.2">
      <c r="A227" s="43" t="s">
        <v>448</v>
      </c>
      <c r="B227" s="32">
        <v>105</v>
      </c>
      <c r="C227" s="13">
        <v>53</v>
      </c>
      <c r="D227" s="13">
        <v>34</v>
      </c>
      <c r="E227" s="13">
        <v>20</v>
      </c>
      <c r="F227" s="13">
        <v>36</v>
      </c>
      <c r="G227" s="13">
        <v>19</v>
      </c>
      <c r="H227" s="13">
        <v>61</v>
      </c>
      <c r="I227" s="13">
        <v>25</v>
      </c>
    </row>
    <row r="228" spans="1:9" ht="15" customHeight="1" x14ac:dyDescent="0.2">
      <c r="A228" s="43" t="s">
        <v>288</v>
      </c>
      <c r="B228" s="32">
        <v>672</v>
      </c>
      <c r="C228" s="13">
        <v>311</v>
      </c>
      <c r="D228" s="13">
        <v>284</v>
      </c>
      <c r="E228" s="13">
        <v>112</v>
      </c>
      <c r="F228" s="13">
        <v>268</v>
      </c>
      <c r="G228" s="13">
        <v>194</v>
      </c>
      <c r="H228" s="13">
        <v>352</v>
      </c>
      <c r="I228" s="13">
        <v>126</v>
      </c>
    </row>
    <row r="229" spans="1:9" ht="15" customHeight="1" x14ac:dyDescent="0.2">
      <c r="A229" s="43" t="s">
        <v>289</v>
      </c>
      <c r="B229" s="32">
        <v>361</v>
      </c>
      <c r="C229" s="13">
        <v>162</v>
      </c>
      <c r="D229" s="13">
        <v>138</v>
      </c>
      <c r="E229" s="13">
        <v>77</v>
      </c>
      <c r="F229" s="13">
        <v>115</v>
      </c>
      <c r="G229" s="13">
        <v>151</v>
      </c>
      <c r="H229" s="13">
        <v>155</v>
      </c>
      <c r="I229" s="13">
        <v>55</v>
      </c>
    </row>
    <row r="230" spans="1:9" ht="15" customHeight="1" x14ac:dyDescent="0.2">
      <c r="A230" s="43" t="s">
        <v>449</v>
      </c>
      <c r="B230" s="32">
        <v>26</v>
      </c>
      <c r="C230" s="13">
        <v>16</v>
      </c>
      <c r="D230" s="13">
        <v>13</v>
      </c>
      <c r="E230" s="13">
        <v>6</v>
      </c>
      <c r="F230" s="13">
        <v>9</v>
      </c>
      <c r="G230" s="13">
        <v>6</v>
      </c>
      <c r="H230" s="13">
        <v>12</v>
      </c>
      <c r="I230" s="13">
        <v>8</v>
      </c>
    </row>
    <row r="231" spans="1:9" ht="15" customHeight="1" x14ac:dyDescent="0.2">
      <c r="A231" s="43" t="s">
        <v>450</v>
      </c>
      <c r="B231" s="32">
        <v>121</v>
      </c>
      <c r="C231" s="13">
        <v>63</v>
      </c>
      <c r="D231" s="13">
        <v>38</v>
      </c>
      <c r="E231" s="13">
        <v>34</v>
      </c>
      <c r="F231" s="13">
        <v>42</v>
      </c>
      <c r="G231" s="13">
        <v>31</v>
      </c>
      <c r="H231" s="13">
        <v>75</v>
      </c>
      <c r="I231" s="13">
        <v>15</v>
      </c>
    </row>
    <row r="232" spans="1:9" ht="15" customHeight="1" x14ac:dyDescent="0.2">
      <c r="A232" s="43" t="s">
        <v>451</v>
      </c>
      <c r="B232" s="32">
        <v>232</v>
      </c>
      <c r="C232" s="13">
        <v>104</v>
      </c>
      <c r="D232" s="13">
        <v>78</v>
      </c>
      <c r="E232" s="13">
        <v>54</v>
      </c>
      <c r="F232" s="13">
        <v>74</v>
      </c>
      <c r="G232" s="13">
        <v>66</v>
      </c>
      <c r="H232" s="13">
        <v>124</v>
      </c>
      <c r="I232" s="13">
        <v>42</v>
      </c>
    </row>
    <row r="233" spans="1:9" ht="15" customHeight="1" x14ac:dyDescent="0.2">
      <c r="A233" s="43" t="s">
        <v>290</v>
      </c>
      <c r="B233" s="32">
        <v>519</v>
      </c>
      <c r="C233" s="13">
        <v>226</v>
      </c>
      <c r="D233" s="13">
        <v>245</v>
      </c>
      <c r="E233" s="13">
        <v>104</v>
      </c>
      <c r="F233" s="13">
        <v>196</v>
      </c>
      <c r="G233" s="13">
        <v>173</v>
      </c>
      <c r="H233" s="13">
        <v>269</v>
      </c>
      <c r="I233" s="13">
        <v>77</v>
      </c>
    </row>
    <row r="234" spans="1:9" ht="15" customHeight="1" x14ac:dyDescent="0.2">
      <c r="A234" s="43" t="s">
        <v>452</v>
      </c>
      <c r="B234" s="32">
        <v>108</v>
      </c>
      <c r="C234" s="13">
        <v>53</v>
      </c>
      <c r="D234" s="13">
        <v>45</v>
      </c>
      <c r="E234" s="13">
        <v>20</v>
      </c>
      <c r="F234" s="13">
        <v>45</v>
      </c>
      <c r="G234" s="13">
        <v>26</v>
      </c>
      <c r="H234" s="13">
        <v>63</v>
      </c>
      <c r="I234" s="13">
        <v>19</v>
      </c>
    </row>
    <row r="235" spans="1:9" ht="15" customHeight="1" x14ac:dyDescent="0.2">
      <c r="A235" s="43" t="s">
        <v>26</v>
      </c>
      <c r="B235" s="32">
        <v>6838</v>
      </c>
      <c r="C235" s="13">
        <v>3129</v>
      </c>
      <c r="D235" s="13">
        <v>3185</v>
      </c>
      <c r="E235" s="13">
        <v>1087</v>
      </c>
      <c r="F235" s="13">
        <v>2469</v>
      </c>
      <c r="G235" s="13">
        <v>2202</v>
      </c>
      <c r="H235" s="13">
        <v>3101</v>
      </c>
      <c r="I235" s="13">
        <v>1535</v>
      </c>
    </row>
    <row r="236" spans="1:9" ht="15" customHeight="1" x14ac:dyDescent="0.2">
      <c r="A236" s="43" t="s">
        <v>453</v>
      </c>
      <c r="B236" s="32">
        <v>51</v>
      </c>
      <c r="C236" s="13">
        <v>20</v>
      </c>
      <c r="D236" s="13">
        <v>20</v>
      </c>
      <c r="E236" s="13">
        <v>4</v>
      </c>
      <c r="F236" s="13">
        <v>25</v>
      </c>
      <c r="G236" s="13">
        <v>11</v>
      </c>
      <c r="H236" s="13">
        <v>26</v>
      </c>
      <c r="I236" s="13">
        <v>14</v>
      </c>
    </row>
    <row r="237" spans="1:9" ht="15" customHeight="1" x14ac:dyDescent="0.2">
      <c r="A237" s="43" t="s">
        <v>292</v>
      </c>
      <c r="B237" s="32">
        <v>191</v>
      </c>
      <c r="C237" s="13">
        <v>90</v>
      </c>
      <c r="D237" s="13">
        <v>50</v>
      </c>
      <c r="E237" s="13">
        <v>41</v>
      </c>
      <c r="F237" s="13">
        <v>70</v>
      </c>
      <c r="G237" s="13">
        <v>49</v>
      </c>
      <c r="H237" s="13">
        <v>106</v>
      </c>
      <c r="I237" s="13">
        <v>36</v>
      </c>
    </row>
    <row r="238" spans="1:9" ht="15" customHeight="1" x14ac:dyDescent="0.2">
      <c r="A238" s="43" t="s">
        <v>454</v>
      </c>
      <c r="B238" s="32">
        <v>110</v>
      </c>
      <c r="C238" s="13">
        <v>46</v>
      </c>
      <c r="D238" s="13">
        <v>43</v>
      </c>
      <c r="E238" s="13">
        <v>28</v>
      </c>
      <c r="F238" s="13">
        <v>40</v>
      </c>
      <c r="G238" s="13">
        <v>38</v>
      </c>
      <c r="H238" s="13">
        <v>55</v>
      </c>
      <c r="I238" s="13">
        <v>17</v>
      </c>
    </row>
    <row r="239" spans="1:9" ht="15" customHeight="1" x14ac:dyDescent="0.2">
      <c r="A239" s="43" t="s">
        <v>455</v>
      </c>
      <c r="B239" s="32">
        <v>285</v>
      </c>
      <c r="C239" s="13">
        <v>142</v>
      </c>
      <c r="D239" s="13">
        <v>121</v>
      </c>
      <c r="E239" s="13">
        <v>53</v>
      </c>
      <c r="F239" s="13">
        <v>113</v>
      </c>
      <c r="G239" s="13">
        <v>78</v>
      </c>
      <c r="H239" s="13">
        <v>146</v>
      </c>
      <c r="I239" s="13">
        <v>61</v>
      </c>
    </row>
    <row r="240" spans="1:9" ht="15" customHeight="1" x14ac:dyDescent="0.2">
      <c r="A240" s="43" t="s">
        <v>456</v>
      </c>
      <c r="B240" s="32">
        <v>143</v>
      </c>
      <c r="C240" s="13">
        <v>68</v>
      </c>
      <c r="D240" s="13">
        <v>59</v>
      </c>
      <c r="E240" s="13">
        <v>29</v>
      </c>
      <c r="F240" s="13">
        <v>51</v>
      </c>
      <c r="G240" s="13">
        <v>40</v>
      </c>
      <c r="H240" s="13">
        <v>77</v>
      </c>
      <c r="I240" s="13">
        <v>26</v>
      </c>
    </row>
    <row r="241" spans="1:9" ht="15" customHeight="1" x14ac:dyDescent="0.2">
      <c r="A241" s="43" t="s">
        <v>457</v>
      </c>
      <c r="B241" s="32">
        <v>87</v>
      </c>
      <c r="C241" s="13">
        <v>41</v>
      </c>
      <c r="D241" s="13">
        <v>34</v>
      </c>
      <c r="E241" s="13">
        <v>21</v>
      </c>
      <c r="F241" s="13">
        <v>37</v>
      </c>
      <c r="G241" s="13">
        <v>19</v>
      </c>
      <c r="H241" s="13">
        <v>56</v>
      </c>
      <c r="I241" s="13">
        <v>12</v>
      </c>
    </row>
    <row r="242" spans="1:9" ht="15" customHeight="1" x14ac:dyDescent="0.2">
      <c r="A242" s="43" t="s">
        <v>458</v>
      </c>
      <c r="B242" s="32">
        <v>184</v>
      </c>
      <c r="C242" s="13">
        <v>95</v>
      </c>
      <c r="D242" s="13">
        <v>79</v>
      </c>
      <c r="E242" s="13">
        <v>26</v>
      </c>
      <c r="F242" s="13">
        <v>58</v>
      </c>
      <c r="G242" s="13">
        <v>57</v>
      </c>
      <c r="H242" s="13">
        <v>86</v>
      </c>
      <c r="I242" s="13">
        <v>41</v>
      </c>
    </row>
    <row r="243" spans="1:9" ht="15" customHeight="1" x14ac:dyDescent="0.2">
      <c r="A243" s="43" t="s">
        <v>459</v>
      </c>
      <c r="B243" s="32">
        <v>80</v>
      </c>
      <c r="C243" s="13">
        <v>43</v>
      </c>
      <c r="D243" s="13">
        <v>24</v>
      </c>
      <c r="E243" s="13">
        <v>17</v>
      </c>
      <c r="F243" s="13">
        <v>30</v>
      </c>
      <c r="G243" s="13">
        <v>22</v>
      </c>
      <c r="H243" s="13">
        <v>42</v>
      </c>
      <c r="I243" s="13">
        <v>16</v>
      </c>
    </row>
    <row r="244" spans="1:9" ht="15" customHeight="1" x14ac:dyDescent="0.2">
      <c r="A244" s="43" t="s">
        <v>460</v>
      </c>
      <c r="B244" s="32">
        <v>58</v>
      </c>
      <c r="C244" s="13">
        <v>25</v>
      </c>
      <c r="D244" s="13">
        <v>26</v>
      </c>
      <c r="E244" s="13">
        <v>12</v>
      </c>
      <c r="F244" s="13">
        <v>20</v>
      </c>
      <c r="G244" s="13">
        <v>17</v>
      </c>
      <c r="H244" s="13">
        <v>22</v>
      </c>
      <c r="I244" s="13">
        <v>19</v>
      </c>
    </row>
    <row r="245" spans="1:9" ht="15" customHeight="1" x14ac:dyDescent="0.2">
      <c r="A245" s="43" t="s">
        <v>461</v>
      </c>
      <c r="B245" s="32">
        <v>71</v>
      </c>
      <c r="C245" s="13">
        <v>33</v>
      </c>
      <c r="D245" s="13">
        <v>22</v>
      </c>
      <c r="E245" s="13">
        <v>20</v>
      </c>
      <c r="F245" s="13">
        <v>21</v>
      </c>
      <c r="G245" s="13">
        <v>17</v>
      </c>
      <c r="H245" s="13">
        <v>38</v>
      </c>
      <c r="I245" s="13">
        <v>16</v>
      </c>
    </row>
    <row r="246" spans="1:9" ht="15" customHeight="1" x14ac:dyDescent="0.2">
      <c r="A246" s="43" t="s">
        <v>462</v>
      </c>
      <c r="B246" s="32">
        <v>67</v>
      </c>
      <c r="C246" s="13">
        <v>31</v>
      </c>
      <c r="D246" s="13">
        <v>27</v>
      </c>
      <c r="E246" s="13">
        <v>17</v>
      </c>
      <c r="F246" s="13">
        <v>16</v>
      </c>
      <c r="G246" s="13">
        <v>15</v>
      </c>
      <c r="H246" s="13">
        <v>36</v>
      </c>
      <c r="I246" s="13">
        <v>16</v>
      </c>
    </row>
    <row r="247" spans="1:9" ht="15" customHeight="1" x14ac:dyDescent="0.2">
      <c r="A247" s="43" t="s">
        <v>294</v>
      </c>
      <c r="B247" s="32">
        <v>292</v>
      </c>
      <c r="C247" s="13">
        <v>137</v>
      </c>
      <c r="D247" s="13">
        <v>100</v>
      </c>
      <c r="E247" s="13">
        <v>66</v>
      </c>
      <c r="F247" s="13">
        <v>104</v>
      </c>
      <c r="G247" s="13">
        <v>78</v>
      </c>
      <c r="H247" s="13">
        <v>156</v>
      </c>
      <c r="I247" s="13">
        <v>58</v>
      </c>
    </row>
    <row r="248" spans="1:9" ht="15" customHeight="1" x14ac:dyDescent="0.2">
      <c r="A248" s="43"/>
      <c r="B248" s="212"/>
      <c r="C248" s="131"/>
      <c r="D248" s="131"/>
      <c r="E248" s="213"/>
      <c r="F248" s="131"/>
      <c r="G248" s="131"/>
      <c r="H248" s="131"/>
      <c r="I248" s="131"/>
    </row>
    <row r="249" spans="1:9" ht="15" customHeight="1" x14ac:dyDescent="0.2">
      <c r="A249" s="156" t="s">
        <v>65</v>
      </c>
      <c r="B249" s="214">
        <v>1198</v>
      </c>
      <c r="C249" s="215">
        <v>557</v>
      </c>
      <c r="D249" s="215">
        <v>208</v>
      </c>
      <c r="E249" s="215">
        <v>285</v>
      </c>
      <c r="F249" s="215">
        <v>257</v>
      </c>
      <c r="G249" s="215">
        <v>959</v>
      </c>
      <c r="H249" s="215">
        <v>77</v>
      </c>
      <c r="I249" s="215">
        <v>162</v>
      </c>
    </row>
    <row r="250" spans="1:9" ht="15" customHeight="1" x14ac:dyDescent="0.2">
      <c r="A250" s="43"/>
    </row>
    <row r="251" spans="1:9" ht="15" customHeight="1" x14ac:dyDescent="0.2">
      <c r="A251" s="43"/>
    </row>
  </sheetData>
  <mergeCells count="1">
    <mergeCell ref="B3:I3"/>
  </mergeCells>
  <hyperlinks>
    <hyperlink ref="K3" location="Kazalo!A1" display="nazaj na kazalo" xr:uid="{00000000-0004-0000-3200-000000000000}"/>
  </hyperlinks>
  <pageMargins left="0.43307086614173229" right="0.43307086614173229" top="0.70866141732283472" bottom="0.70866141732283472"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tabSelected="1" workbookViewId="0">
      <selection activeCell="F20" sqref="F20"/>
    </sheetView>
  </sheetViews>
  <sheetFormatPr defaultColWidth="9.140625" defaultRowHeight="15" customHeight="1" x14ac:dyDescent="0.2"/>
  <cols>
    <col min="1" max="1" width="17.7109375" style="6" customWidth="1"/>
    <col min="2" max="4" width="8.28515625" style="6" customWidth="1"/>
    <col min="5" max="5" width="10" style="6" bestFit="1" customWidth="1"/>
    <col min="6" max="8" width="7.7109375" style="6" customWidth="1"/>
    <col min="9" max="10" width="8.28515625" style="6" customWidth="1"/>
    <col min="11" max="16384" width="9.140625" style="6"/>
  </cols>
  <sheetData>
    <row r="1" spans="1:10" ht="15" customHeight="1" x14ac:dyDescent="0.2">
      <c r="A1" s="9" t="s">
        <v>523</v>
      </c>
      <c r="B1" s="1"/>
      <c r="C1" s="1"/>
      <c r="D1" s="1"/>
      <c r="E1" s="1"/>
      <c r="F1" s="1"/>
      <c r="G1" s="1"/>
      <c r="H1" s="1"/>
      <c r="I1" s="1"/>
      <c r="J1" s="1"/>
    </row>
    <row r="2" spans="1:10" ht="15" customHeight="1" x14ac:dyDescent="0.2">
      <c r="A2" s="1"/>
      <c r="B2" s="1"/>
      <c r="C2" s="1"/>
      <c r="D2" s="1"/>
      <c r="E2" s="1"/>
      <c r="F2" s="1"/>
      <c r="G2" s="1"/>
      <c r="H2"/>
      <c r="I2" s="1"/>
      <c r="J2" s="1"/>
    </row>
    <row r="3" spans="1:10" ht="28.5" customHeight="1" x14ac:dyDescent="0.2">
      <c r="A3" s="168" t="s">
        <v>64</v>
      </c>
      <c r="B3" s="267" t="s">
        <v>543</v>
      </c>
      <c r="C3" s="268" t="s">
        <v>550</v>
      </c>
      <c r="D3" s="268" t="s">
        <v>558</v>
      </c>
      <c r="E3" s="254" t="s">
        <v>584</v>
      </c>
      <c r="F3" s="268" t="s">
        <v>571</v>
      </c>
      <c r="G3" s="268" t="s">
        <v>572</v>
      </c>
      <c r="H3" s="268" t="s">
        <v>575</v>
      </c>
      <c r="I3" s="2"/>
      <c r="J3" s="2"/>
    </row>
    <row r="4" spans="1:10" ht="15" customHeight="1" x14ac:dyDescent="0.2">
      <c r="A4" s="21" t="s">
        <v>22</v>
      </c>
      <c r="B4" s="74">
        <v>7.6254088631763155</v>
      </c>
      <c r="C4" s="75">
        <v>5.7900250988678774</v>
      </c>
      <c r="D4" s="75">
        <v>4.9579277451933148</v>
      </c>
      <c r="E4" s="103">
        <v>4.6366578803618816</v>
      </c>
      <c r="F4" s="76">
        <v>4.5085810866300928</v>
      </c>
      <c r="G4" s="76">
        <v>4.4362447274886909</v>
      </c>
      <c r="H4" s="79">
        <v>4.5772744159728891</v>
      </c>
      <c r="I4" s="2"/>
      <c r="J4" s="2"/>
    </row>
    <row r="5" spans="1:10" ht="12.75" customHeight="1" x14ac:dyDescent="0.2">
      <c r="A5" s="11"/>
      <c r="B5" s="77"/>
      <c r="C5" s="78"/>
      <c r="D5" s="78"/>
      <c r="E5" s="104"/>
      <c r="F5" s="79"/>
      <c r="G5" s="79"/>
      <c r="H5" s="79"/>
      <c r="I5" s="2"/>
      <c r="J5" s="2"/>
    </row>
    <row r="6" spans="1:10" ht="15" customHeight="1" x14ac:dyDescent="0.2">
      <c r="A6" s="18" t="s">
        <v>23</v>
      </c>
      <c r="B6" s="80">
        <v>8.4011738791275636</v>
      </c>
      <c r="C6" s="81">
        <v>6.5709808602880084</v>
      </c>
      <c r="D6" s="81">
        <v>5.7621993915700562</v>
      </c>
      <c r="E6" s="105">
        <v>5.278425367029663</v>
      </c>
      <c r="F6" s="81">
        <v>5.2091650579638369</v>
      </c>
      <c r="G6" s="81">
        <v>5.0982528346043656</v>
      </c>
      <c r="H6" s="81">
        <v>5.2309080880509455</v>
      </c>
      <c r="I6" s="3"/>
      <c r="J6" s="3"/>
    </row>
    <row r="7" spans="1:10" ht="15" customHeight="1" x14ac:dyDescent="0.2">
      <c r="A7" s="18" t="s">
        <v>24</v>
      </c>
      <c r="B7" s="80">
        <v>7.5179086861510047</v>
      </c>
      <c r="C7" s="81">
        <v>5.32353023437937</v>
      </c>
      <c r="D7" s="81">
        <v>4.5451758267821303</v>
      </c>
      <c r="E7" s="105">
        <v>4.2154508706810141</v>
      </c>
      <c r="F7" s="81">
        <v>3.9926628785789156</v>
      </c>
      <c r="G7" s="81">
        <v>3.9002847826984191</v>
      </c>
      <c r="H7" s="81">
        <v>4.1154521510096576</v>
      </c>
      <c r="I7" s="3"/>
      <c r="J7" s="3"/>
    </row>
    <row r="8" spans="1:10" ht="15" customHeight="1" x14ac:dyDescent="0.2">
      <c r="A8" s="18" t="s">
        <v>25</v>
      </c>
      <c r="B8" s="80">
        <v>5.1927105681617398</v>
      </c>
      <c r="C8" s="81">
        <v>3.5722468370424032</v>
      </c>
      <c r="D8" s="81">
        <v>3.0192086418814505</v>
      </c>
      <c r="E8" s="105">
        <v>2.9424711721155736</v>
      </c>
      <c r="F8" s="81">
        <v>2.9160505996385742</v>
      </c>
      <c r="G8" s="81">
        <v>2.8253512460260488</v>
      </c>
      <c r="H8" s="81">
        <v>2.9215410056960862</v>
      </c>
      <c r="I8" s="3"/>
      <c r="J8" s="3"/>
    </row>
    <row r="9" spans="1:10" ht="15" customHeight="1" x14ac:dyDescent="0.2">
      <c r="A9" s="18" t="s">
        <v>26</v>
      </c>
      <c r="B9" s="80">
        <v>7.2394074981547387</v>
      </c>
      <c r="C9" s="81">
        <v>5.4635676146596657</v>
      </c>
      <c r="D9" s="81">
        <v>4.5203018491226992</v>
      </c>
      <c r="E9" s="105">
        <v>4.2232313288078167</v>
      </c>
      <c r="F9" s="81">
        <v>4.1574579444408055</v>
      </c>
      <c r="G9" s="81">
        <v>4.1310639233936657</v>
      </c>
      <c r="H9" s="81">
        <v>4.1583839987409208</v>
      </c>
      <c r="I9" s="4"/>
      <c r="J9" s="4"/>
    </row>
    <row r="10" spans="1:10" ht="15" customHeight="1" x14ac:dyDescent="0.2">
      <c r="A10" s="18" t="s">
        <v>27</v>
      </c>
      <c r="B10" s="80">
        <v>9.6211555878713657</v>
      </c>
      <c r="C10" s="81">
        <v>7.2323707196683111</v>
      </c>
      <c r="D10" s="81">
        <v>6.0414879761110578</v>
      </c>
      <c r="E10" s="105">
        <v>5.6342675022314443</v>
      </c>
      <c r="F10" s="81">
        <v>5.4657754463152557</v>
      </c>
      <c r="G10" s="81">
        <v>5.3387493198746689</v>
      </c>
      <c r="H10" s="81">
        <v>5.6125443720826231</v>
      </c>
      <c r="I10" s="4"/>
      <c r="J10" s="4"/>
    </row>
    <row r="11" spans="1:10" ht="15" customHeight="1" x14ac:dyDescent="0.2">
      <c r="A11" s="18" t="s">
        <v>28</v>
      </c>
      <c r="B11" s="80">
        <v>10.304930319998169</v>
      </c>
      <c r="C11" s="81">
        <v>7.8261640169440456</v>
      </c>
      <c r="D11" s="81">
        <v>6.8772299047274874</v>
      </c>
      <c r="E11" s="105">
        <v>6.5487802809255617</v>
      </c>
      <c r="F11" s="81">
        <v>6.1364218070130532</v>
      </c>
      <c r="G11" s="81">
        <v>5.9176013988996461</v>
      </c>
      <c r="H11" s="81">
        <v>6.2346202800169701</v>
      </c>
      <c r="I11" s="5"/>
      <c r="J11" s="5"/>
    </row>
    <row r="12" spans="1:10" ht="15" customHeight="1" x14ac:dyDescent="0.2">
      <c r="A12" s="18" t="s">
        <v>29</v>
      </c>
      <c r="B12" s="80">
        <v>5.517371554080194</v>
      </c>
      <c r="C12" s="81">
        <v>3.9179226100858342</v>
      </c>
      <c r="D12" s="81">
        <v>3.2961238675099023</v>
      </c>
      <c r="E12" s="105">
        <v>3.0223923130252142</v>
      </c>
      <c r="F12" s="81">
        <v>2.9822192212469054</v>
      </c>
      <c r="G12" s="81">
        <v>2.9839842652430457</v>
      </c>
      <c r="H12" s="81">
        <v>3.128502054538663</v>
      </c>
      <c r="I12" s="5"/>
      <c r="J12" s="5"/>
    </row>
    <row r="13" spans="1:10" ht="15" customHeight="1" x14ac:dyDescent="0.2">
      <c r="A13" s="18" t="s">
        <v>30</v>
      </c>
      <c r="B13" s="80">
        <v>6.6840516058193797</v>
      </c>
      <c r="C13" s="81">
        <v>5.7115074784783335</v>
      </c>
      <c r="D13" s="81">
        <v>5.1369067337397487</v>
      </c>
      <c r="E13" s="105">
        <v>4.8416186872252842</v>
      </c>
      <c r="F13" s="81">
        <v>4.8285852245292133</v>
      </c>
      <c r="G13" s="81">
        <v>4.7786442069199335</v>
      </c>
      <c r="H13" s="81">
        <v>4.8296664300922636</v>
      </c>
      <c r="I13" s="5"/>
      <c r="J13" s="5"/>
    </row>
    <row r="14" spans="1:10" ht="15" customHeight="1" x14ac:dyDescent="0.2">
      <c r="A14" s="18" t="s">
        <v>31</v>
      </c>
      <c r="B14" s="80">
        <v>7.9011346082139253</v>
      </c>
      <c r="C14" s="81">
        <v>5.7272035796084699</v>
      </c>
      <c r="D14" s="81">
        <v>4.6242481155300625</v>
      </c>
      <c r="E14" s="105">
        <v>4.4234316779671374</v>
      </c>
      <c r="F14" s="81">
        <v>4.2740276280983638</v>
      </c>
      <c r="G14" s="81">
        <v>4.1519953051643199</v>
      </c>
      <c r="H14" s="81">
        <v>4.4459045116075337</v>
      </c>
      <c r="I14" s="5"/>
      <c r="J14" s="5"/>
    </row>
    <row r="15" spans="1:10" ht="15" customHeight="1" x14ac:dyDescent="0.2">
      <c r="A15" s="18" t="s">
        <v>32</v>
      </c>
      <c r="B15" s="80">
        <v>9.1844948104215209</v>
      </c>
      <c r="C15" s="81">
        <v>7.2945077144140544</v>
      </c>
      <c r="D15" s="81">
        <v>6.4170515167913251</v>
      </c>
      <c r="E15" s="105">
        <v>5.7875585331619117</v>
      </c>
      <c r="F15" s="81">
        <v>5.7065861170338783</v>
      </c>
      <c r="G15" s="81">
        <v>5.6176783812566562</v>
      </c>
      <c r="H15" s="81">
        <v>5.6703918851178017</v>
      </c>
      <c r="I15" s="5"/>
      <c r="J15" s="5"/>
    </row>
    <row r="16" spans="1:10" ht="15" customHeight="1" x14ac:dyDescent="0.2">
      <c r="A16" s="18" t="s">
        <v>33</v>
      </c>
      <c r="B16" s="80">
        <v>8.409852455190574</v>
      </c>
      <c r="C16" s="81">
        <v>6.4980477721635275</v>
      </c>
      <c r="D16" s="81">
        <v>5.3521890518865227</v>
      </c>
      <c r="E16" s="105">
        <v>4.9938459745130785</v>
      </c>
      <c r="F16" s="81">
        <v>4.7720626182693957</v>
      </c>
      <c r="G16" s="81">
        <v>4.7252218171813745</v>
      </c>
      <c r="H16" s="81">
        <v>4.9645146912606712</v>
      </c>
      <c r="I16" s="5"/>
      <c r="J16" s="5"/>
    </row>
    <row r="17" spans="1:10" ht="15" customHeight="1" x14ac:dyDescent="0.2">
      <c r="A17" s="25" t="s">
        <v>34</v>
      </c>
      <c r="B17" s="82">
        <v>7.081287912596486</v>
      </c>
      <c r="C17" s="83">
        <v>5.7980024208090768</v>
      </c>
      <c r="D17" s="83">
        <v>5.2103462629459232</v>
      </c>
      <c r="E17" s="106">
        <v>4.651683358982166</v>
      </c>
      <c r="F17" s="83">
        <v>4.4127619457170741</v>
      </c>
      <c r="G17" s="83">
        <v>4.3627539987784951</v>
      </c>
      <c r="H17" s="83">
        <v>4.5943640717777123</v>
      </c>
      <c r="I17" s="5"/>
      <c r="J17" s="5"/>
    </row>
    <row r="18" spans="1:10" ht="3.75" customHeight="1" x14ac:dyDescent="0.2">
      <c r="A18" s="10"/>
      <c r="B18" s="10"/>
      <c r="C18" s="10"/>
      <c r="D18" s="10"/>
      <c r="E18" s="10"/>
      <c r="F18" s="10"/>
      <c r="G18" s="10"/>
      <c r="H18" s="10"/>
    </row>
    <row r="19" spans="1:10" ht="8.25" customHeight="1" x14ac:dyDescent="0.2">
      <c r="A19" s="10"/>
      <c r="B19" s="10"/>
      <c r="C19" s="10"/>
      <c r="D19" s="10"/>
      <c r="E19" s="10"/>
      <c r="F19" s="10"/>
      <c r="G19" s="10"/>
      <c r="H19" s="10"/>
    </row>
    <row r="20" spans="1:10" ht="15" customHeight="1" x14ac:dyDescent="0.2">
      <c r="A20" s="271" t="s">
        <v>524</v>
      </c>
    </row>
    <row r="21" spans="1:10" ht="15" customHeight="1" x14ac:dyDescent="0.2">
      <c r="A21" s="272" t="s">
        <v>525</v>
      </c>
    </row>
    <row r="22" spans="1:10" ht="15" customHeight="1" x14ac:dyDescent="0.2">
      <c r="A22" s="272"/>
    </row>
    <row r="23" spans="1:10" ht="15" customHeight="1" x14ac:dyDescent="0.2">
      <c r="A23" s="68" t="s">
        <v>147</v>
      </c>
    </row>
  </sheetData>
  <hyperlinks>
    <hyperlink ref="A23" location="Kazalo!A1" display="nazaj na kazalo" xr:uid="{00000000-0004-0000-03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showGridLines="0" tabSelected="1" workbookViewId="0">
      <selection activeCell="F20" sqref="F20"/>
    </sheetView>
  </sheetViews>
  <sheetFormatPr defaultColWidth="9.140625" defaultRowHeight="15" customHeight="1" x14ac:dyDescent="0.2"/>
  <cols>
    <col min="1" max="1" width="14" style="6" customWidth="1"/>
    <col min="2" max="4" width="7.5703125" style="6" customWidth="1"/>
    <col min="5" max="7" width="9.28515625" style="6" customWidth="1"/>
    <col min="8" max="10" width="9.85546875" style="6" customWidth="1"/>
    <col min="11" max="12" width="8.28515625" style="6" customWidth="1"/>
    <col min="13" max="13" width="9.140625" style="6"/>
    <col min="14" max="14" width="25.85546875" style="6" customWidth="1"/>
    <col min="15" max="15" width="9.140625" style="6"/>
    <col min="16" max="16" width="11.5703125" style="6" bestFit="1" customWidth="1"/>
    <col min="17" max="16384" width="9.140625" style="6"/>
  </cols>
  <sheetData>
    <row r="1" spans="1:16" ht="15" customHeight="1" x14ac:dyDescent="0.2">
      <c r="A1" s="9" t="s">
        <v>474</v>
      </c>
      <c r="B1" s="1"/>
      <c r="C1" s="1"/>
      <c r="D1" s="1"/>
      <c r="E1" s="1"/>
      <c r="F1" s="1"/>
      <c r="G1" s="1"/>
      <c r="H1" s="1"/>
      <c r="I1" s="1"/>
      <c r="J1" s="1"/>
      <c r="K1" s="1"/>
      <c r="L1" s="1"/>
    </row>
    <row r="2" spans="1:16" ht="15" customHeight="1" x14ac:dyDescent="0.2">
      <c r="A2" s="1"/>
      <c r="B2" s="1"/>
      <c r="C2" s="1"/>
      <c r="D2" s="1"/>
      <c r="E2" s="1"/>
      <c r="F2" s="1"/>
      <c r="G2" s="1"/>
      <c r="H2" s="1"/>
      <c r="I2" s="1"/>
      <c r="J2" s="1"/>
      <c r="K2" s="1"/>
      <c r="L2" s="1"/>
    </row>
    <row r="3" spans="1:16" ht="15" customHeight="1" x14ac:dyDescent="0.2">
      <c r="A3" s="49"/>
      <c r="B3" s="291"/>
      <c r="C3" s="292"/>
      <c r="D3" s="36"/>
      <c r="E3" s="29"/>
      <c r="F3" s="29"/>
      <c r="G3" s="29"/>
      <c r="H3" s="302" t="s">
        <v>63</v>
      </c>
      <c r="I3" s="303"/>
      <c r="J3" s="303"/>
      <c r="K3" s="2"/>
      <c r="L3" s="2"/>
    </row>
    <row r="4" spans="1:16" ht="15" customHeight="1" x14ac:dyDescent="0.2">
      <c r="A4" s="245" t="s">
        <v>67</v>
      </c>
      <c r="B4" s="298"/>
      <c r="C4" s="299"/>
      <c r="D4" s="37"/>
      <c r="E4" s="283"/>
      <c r="F4" s="283"/>
      <c r="G4" s="283"/>
      <c r="H4" s="147" t="str">
        <f>+'[6]3ud'!H4</f>
        <v>XII 24</v>
      </c>
      <c r="I4" s="143" t="str">
        <f>+'[6]3ud'!I4</f>
        <v>XII 24</v>
      </c>
      <c r="J4" s="143" t="str">
        <f>+'[6]3ud'!J4</f>
        <v>I-XII 24</v>
      </c>
      <c r="K4" s="2"/>
      <c r="L4" s="2"/>
    </row>
    <row r="5" spans="1:16" ht="15" customHeight="1" x14ac:dyDescent="0.2">
      <c r="A5" s="246" t="s">
        <v>61</v>
      </c>
      <c r="B5" s="165" t="str">
        <f>+'[6]3ud'!B5</f>
        <v>X 24</v>
      </c>
      <c r="C5" s="166" t="str">
        <f>+'[6]3ud'!C5</f>
        <v>XI 24</v>
      </c>
      <c r="D5" s="269" t="str">
        <f>+'[6]3ud'!D5</f>
        <v>XII 24</v>
      </c>
      <c r="E5" s="166" t="str">
        <f>+'[6]3ud'!E5</f>
        <v>I-XII 22</v>
      </c>
      <c r="F5" s="166" t="str">
        <f>+'[6]3ud'!F5</f>
        <v>I-XII 23</v>
      </c>
      <c r="G5" s="166" t="str">
        <f>+'[6]3ud'!G5</f>
        <v>I-XII 24</v>
      </c>
      <c r="H5" s="173" t="str">
        <f>+'[6]3ud'!H5</f>
        <v>XII 23</v>
      </c>
      <c r="I5" s="174" t="str">
        <f>+'[6]3ud'!I5</f>
        <v>XI 24</v>
      </c>
      <c r="J5" s="174" t="str">
        <f>+'[6]3ud'!J5</f>
        <v>I-XII 23</v>
      </c>
      <c r="K5" s="2"/>
      <c r="L5" s="2"/>
    </row>
    <row r="6" spans="1:16" ht="15" customHeight="1" x14ac:dyDescent="0.2">
      <c r="A6" s="21" t="s">
        <v>22</v>
      </c>
      <c r="B6" s="22">
        <f>+'[6]3ud'!B6</f>
        <v>12940</v>
      </c>
      <c r="C6" s="23">
        <f>+'[6]3ud'!C6</f>
        <v>11697</v>
      </c>
      <c r="D6" s="38">
        <f>+'[6]3ud'!D6</f>
        <v>9808</v>
      </c>
      <c r="E6" s="23">
        <f>+'[6]3ud'!E6</f>
        <v>172064</v>
      </c>
      <c r="F6" s="23">
        <f>+'[6]3ud'!F6</f>
        <v>163835</v>
      </c>
      <c r="G6" s="23">
        <f>+'[6]3ud'!G6</f>
        <v>157384</v>
      </c>
      <c r="H6" s="74">
        <f>+'[6]3ud'!H6</f>
        <v>100.30681120883615</v>
      </c>
      <c r="I6" s="76">
        <f>+'[6]3ud'!I6</f>
        <v>83.850559972642557</v>
      </c>
      <c r="J6" s="76">
        <f>+'[6]3ud'!J6</f>
        <v>96.06250190740684</v>
      </c>
      <c r="K6" s="2"/>
      <c r="L6" s="2"/>
    </row>
    <row r="7" spans="1:16" ht="12.75" customHeight="1" x14ac:dyDescent="0.2">
      <c r="A7" s="11"/>
      <c r="B7" s="15"/>
      <c r="C7" s="16"/>
      <c r="D7" s="39"/>
      <c r="E7" s="16"/>
      <c r="F7" s="16"/>
      <c r="G7" s="16"/>
      <c r="H7" s="77"/>
      <c r="I7" s="79"/>
      <c r="J7" s="79"/>
      <c r="K7" s="2"/>
      <c r="L7" s="2"/>
    </row>
    <row r="8" spans="1:16" ht="15" customHeight="1" x14ac:dyDescent="0.2">
      <c r="A8" s="18" t="s">
        <v>23</v>
      </c>
      <c r="B8" s="12">
        <f>+'[6]3ud'!B8</f>
        <v>1082</v>
      </c>
      <c r="C8" s="13">
        <f>+'[6]3ud'!C8</f>
        <v>978</v>
      </c>
      <c r="D8" s="40">
        <f>+'[6]3ud'!D8</f>
        <v>795</v>
      </c>
      <c r="E8" s="13">
        <f>+'[6]3ud'!E8</f>
        <v>14608</v>
      </c>
      <c r="F8" s="13">
        <f>+'[6]3ud'!F8</f>
        <v>13316</v>
      </c>
      <c r="G8" s="13">
        <f>+'[6]3ud'!G8</f>
        <v>12255</v>
      </c>
      <c r="H8" s="80">
        <f>+'[6]3ud'!H8</f>
        <v>100.50568900126422</v>
      </c>
      <c r="I8" s="81">
        <f>+'[6]3ud'!I8</f>
        <v>81.288343558282207</v>
      </c>
      <c r="J8" s="81">
        <f>+'[6]3ud'!J8</f>
        <v>92.03214178431962</v>
      </c>
      <c r="K8" s="3"/>
      <c r="L8" s="3"/>
    </row>
    <row r="9" spans="1:16" ht="15" customHeight="1" x14ac:dyDescent="0.2">
      <c r="A9" s="18" t="s">
        <v>24</v>
      </c>
      <c r="B9" s="12">
        <f>+'[6]3ud'!B16</f>
        <v>916</v>
      </c>
      <c r="C9" s="13">
        <f>+'[6]3ud'!C16</f>
        <v>814</v>
      </c>
      <c r="D9" s="40">
        <f>+'[6]3ud'!D16</f>
        <v>706</v>
      </c>
      <c r="E9" s="13">
        <f>+'[6]3ud'!E16</f>
        <v>14129</v>
      </c>
      <c r="F9" s="13">
        <f>+'[6]3ud'!F16</f>
        <v>13296</v>
      </c>
      <c r="G9" s="13">
        <f>+'[6]3ud'!G16</f>
        <v>12224</v>
      </c>
      <c r="H9" s="80">
        <f>+'[6]3ud'!H16</f>
        <v>82.76670574443142</v>
      </c>
      <c r="I9" s="81">
        <f>+'[6]3ud'!I16</f>
        <v>86.732186732186733</v>
      </c>
      <c r="J9" s="81">
        <f>+'[6]3ud'!J16</f>
        <v>91.937424789410343</v>
      </c>
      <c r="K9" s="3"/>
      <c r="L9" s="3"/>
      <c r="O9" s="7"/>
      <c r="P9" s="8"/>
    </row>
    <row r="10" spans="1:16" ht="15" customHeight="1" x14ac:dyDescent="0.2">
      <c r="A10" s="18" t="s">
        <v>25</v>
      </c>
      <c r="B10" s="12">
        <f>+'[6]3ud'!B24</f>
        <v>1065</v>
      </c>
      <c r="C10" s="13">
        <f>+'[6]3ud'!C24</f>
        <v>1110</v>
      </c>
      <c r="D10" s="40">
        <f>+'[6]3ud'!D24</f>
        <v>870</v>
      </c>
      <c r="E10" s="13">
        <f>+'[6]3ud'!E24</f>
        <v>15122</v>
      </c>
      <c r="F10" s="13">
        <f>+'[6]3ud'!F24</f>
        <v>13618</v>
      </c>
      <c r="G10" s="13">
        <f>+'[6]3ud'!G24</f>
        <v>14059</v>
      </c>
      <c r="H10" s="80">
        <f>+'[6]3ud'!H24</f>
        <v>99.77064220183486</v>
      </c>
      <c r="I10" s="81">
        <f>+'[6]3ud'!I24</f>
        <v>78.378378378378372</v>
      </c>
      <c r="J10" s="81">
        <f>+'[6]3ud'!J24</f>
        <v>103.23836099280363</v>
      </c>
      <c r="K10" s="3"/>
      <c r="L10" s="3"/>
      <c r="O10" s="7"/>
      <c r="P10" s="8"/>
    </row>
    <row r="11" spans="1:16" ht="15" customHeight="1" x14ac:dyDescent="0.2">
      <c r="A11" s="18" t="s">
        <v>26</v>
      </c>
      <c r="B11" s="12">
        <f>+'[6]3ud'!B31</f>
        <v>4964</v>
      </c>
      <c r="C11" s="13">
        <f>+'[6]3ud'!C31</f>
        <v>4517</v>
      </c>
      <c r="D11" s="40">
        <f>+'[6]3ud'!D31</f>
        <v>3896</v>
      </c>
      <c r="E11" s="13">
        <f>+'[6]3ud'!E31</f>
        <v>60308</v>
      </c>
      <c r="F11" s="13">
        <f>+'[6]3ud'!F31</f>
        <v>61273</v>
      </c>
      <c r="G11" s="13">
        <f>+'[6]3ud'!G31</f>
        <v>59519</v>
      </c>
      <c r="H11" s="80">
        <f>+'[6]3ud'!H31</f>
        <v>106.01360544217687</v>
      </c>
      <c r="I11" s="81">
        <f>+'[6]3ud'!I31</f>
        <v>86.251937126411335</v>
      </c>
      <c r="J11" s="81">
        <f>+'[6]3ud'!J31</f>
        <v>97.137401465572111</v>
      </c>
      <c r="K11" s="4"/>
      <c r="L11" s="4"/>
      <c r="O11" s="7"/>
      <c r="P11" s="8"/>
    </row>
    <row r="12" spans="1:16" ht="15" customHeight="1" x14ac:dyDescent="0.2">
      <c r="A12" s="18" t="s">
        <v>27</v>
      </c>
      <c r="B12" s="12">
        <f>+'[6]3ud'!B42</f>
        <v>1355</v>
      </c>
      <c r="C12" s="13">
        <f>+'[6]3ud'!C42</f>
        <v>1156</v>
      </c>
      <c r="D12" s="40">
        <f>+'[6]3ud'!D42</f>
        <v>984</v>
      </c>
      <c r="E12" s="13">
        <f>+'[6]3ud'!E42</f>
        <v>20807</v>
      </c>
      <c r="F12" s="13">
        <f>+'[6]3ud'!F42</f>
        <v>18749</v>
      </c>
      <c r="G12" s="13">
        <f>+'[6]3ud'!G42</f>
        <v>15394</v>
      </c>
      <c r="H12" s="80">
        <f>+'[6]3ud'!H42</f>
        <v>89.454545454545453</v>
      </c>
      <c r="I12" s="81">
        <f>+'[6]3ud'!I42</f>
        <v>85.121107266435985</v>
      </c>
      <c r="J12" s="81">
        <f>+'[6]3ud'!J42</f>
        <v>82.105712304656251</v>
      </c>
      <c r="K12" s="4"/>
      <c r="L12" s="4"/>
      <c r="O12" s="7"/>
      <c r="P12" s="8"/>
    </row>
    <row r="13" spans="1:16" ht="15" customHeight="1" x14ac:dyDescent="0.2">
      <c r="A13" s="18" t="s">
        <v>28</v>
      </c>
      <c r="B13" s="12">
        <f>+'[6]3ud'!B49</f>
        <v>449</v>
      </c>
      <c r="C13" s="13">
        <f>+'[6]3ud'!C49</f>
        <v>433</v>
      </c>
      <c r="D13" s="40">
        <f>+'[6]3ud'!D49</f>
        <v>316</v>
      </c>
      <c r="E13" s="13">
        <f>+'[6]3ud'!E49</f>
        <v>6937</v>
      </c>
      <c r="F13" s="13">
        <f>+'[6]3ud'!F49</f>
        <v>6473</v>
      </c>
      <c r="G13" s="13">
        <f>+'[6]3ud'!G49</f>
        <v>6150</v>
      </c>
      <c r="H13" s="80">
        <f>+'[6]3ud'!H49</f>
        <v>82.722513089005233</v>
      </c>
      <c r="I13" s="81">
        <f>+'[6]3ud'!I49</f>
        <v>72.979214780600472</v>
      </c>
      <c r="J13" s="81">
        <f>+'[6]3ud'!J49</f>
        <v>95.010041711725634</v>
      </c>
      <c r="K13" s="5"/>
      <c r="L13" s="5"/>
      <c r="O13" s="7"/>
      <c r="P13" s="8"/>
    </row>
    <row r="14" spans="1:16" ht="15" customHeight="1" x14ac:dyDescent="0.2">
      <c r="A14" s="18" t="s">
        <v>29</v>
      </c>
      <c r="B14" s="12">
        <f>+'[6]3ud'!B55</f>
        <v>586</v>
      </c>
      <c r="C14" s="13">
        <f>+'[6]3ud'!C55</f>
        <v>488</v>
      </c>
      <c r="D14" s="40">
        <f>+'[6]3ud'!D55</f>
        <v>431</v>
      </c>
      <c r="E14" s="13">
        <f>+'[6]3ud'!E55</f>
        <v>8615</v>
      </c>
      <c r="F14" s="13">
        <f>+'[6]3ud'!F55</f>
        <v>7872</v>
      </c>
      <c r="G14" s="13">
        <f>+'[6]3ud'!G55</f>
        <v>7185</v>
      </c>
      <c r="H14" s="80">
        <f>+'[6]3ud'!H55</f>
        <v>94.310722100656449</v>
      </c>
      <c r="I14" s="81">
        <f>+'[6]3ud'!I55</f>
        <v>88.319672131147541</v>
      </c>
      <c r="J14" s="81">
        <f>+'[6]3ud'!J55</f>
        <v>91.27286585365853</v>
      </c>
      <c r="K14" s="5"/>
      <c r="L14" s="5"/>
      <c r="O14" s="7"/>
      <c r="P14" s="8"/>
    </row>
    <row r="15" spans="1:16" ht="15" customHeight="1" x14ac:dyDescent="0.2">
      <c r="A15" s="18" t="s">
        <v>30</v>
      </c>
      <c r="B15" s="12">
        <f>+'[6]3ud'!B61</f>
        <v>561</v>
      </c>
      <c r="C15" s="13">
        <f>+'[6]3ud'!C61</f>
        <v>553</v>
      </c>
      <c r="D15" s="40">
        <f>+'[6]3ud'!D61</f>
        <v>403</v>
      </c>
      <c r="E15" s="13">
        <f>+'[6]3ud'!E61</f>
        <v>7491</v>
      </c>
      <c r="F15" s="13">
        <f>+'[6]3ud'!F61</f>
        <v>6697</v>
      </c>
      <c r="G15" s="13">
        <f>+'[6]3ud'!G61</f>
        <v>6907</v>
      </c>
      <c r="H15" s="80">
        <f>+'[6]3ud'!H61</f>
        <v>124.38271604938271</v>
      </c>
      <c r="I15" s="81">
        <f>+'[6]3ud'!I61</f>
        <v>72.875226039783001</v>
      </c>
      <c r="J15" s="81">
        <f>+'[6]3ud'!J61</f>
        <v>103.13573241750038</v>
      </c>
      <c r="K15" s="5"/>
      <c r="L15" s="5"/>
      <c r="O15" s="7"/>
      <c r="P15" s="8"/>
    </row>
    <row r="16" spans="1:16" ht="15" customHeight="1" x14ac:dyDescent="0.2">
      <c r="A16" s="18" t="s">
        <v>31</v>
      </c>
      <c r="B16" s="12">
        <f>+'[6]3ud'!B67</f>
        <v>375</v>
      </c>
      <c r="C16" s="13">
        <f>+'[6]3ud'!C67</f>
        <v>473</v>
      </c>
      <c r="D16" s="40">
        <f>+'[6]3ud'!D67</f>
        <v>383</v>
      </c>
      <c r="E16" s="13">
        <f>+'[6]3ud'!E67</f>
        <v>6209</v>
      </c>
      <c r="F16" s="13">
        <f>+'[6]3ud'!F67</f>
        <v>6006</v>
      </c>
      <c r="G16" s="13">
        <f>+'[6]3ud'!G67</f>
        <v>5802</v>
      </c>
      <c r="H16" s="80">
        <f>+'[6]3ud'!H67</f>
        <v>120.06269592476488</v>
      </c>
      <c r="I16" s="81">
        <f>+'[6]3ud'!I67</f>
        <v>80.972515856236782</v>
      </c>
      <c r="J16" s="81">
        <f>+'[6]3ud'!J67</f>
        <v>96.603396603396604</v>
      </c>
      <c r="K16" s="5"/>
      <c r="L16" s="5"/>
      <c r="O16" s="7"/>
      <c r="P16" s="8"/>
    </row>
    <row r="17" spans="1:16" ht="15" customHeight="1" x14ac:dyDescent="0.2">
      <c r="A17" s="18" t="s">
        <v>32</v>
      </c>
      <c r="B17" s="12">
        <f>+'[6]3ud'!B71</f>
        <v>448</v>
      </c>
      <c r="C17" s="13">
        <f>+'[6]3ud'!C71</f>
        <v>393</v>
      </c>
      <c r="D17" s="40">
        <f>+'[6]3ud'!D71</f>
        <v>305</v>
      </c>
      <c r="E17" s="13">
        <f>+'[6]3ud'!E71</f>
        <v>5515</v>
      </c>
      <c r="F17" s="13">
        <f>+'[6]3ud'!F71</f>
        <v>5192</v>
      </c>
      <c r="G17" s="13">
        <f>+'[6]3ud'!G71</f>
        <v>5275</v>
      </c>
      <c r="H17" s="80">
        <f>+'[6]3ud'!H71</f>
        <v>101.66666666666666</v>
      </c>
      <c r="I17" s="81">
        <f>+'[6]3ud'!I71</f>
        <v>77.608142493638681</v>
      </c>
      <c r="J17" s="81">
        <f>+'[6]3ud'!J71</f>
        <v>101.59861325115563</v>
      </c>
      <c r="K17" s="5"/>
      <c r="L17" s="5"/>
      <c r="O17" s="7"/>
      <c r="P17" s="8"/>
    </row>
    <row r="18" spans="1:16" ht="15" customHeight="1" x14ac:dyDescent="0.2">
      <c r="A18" s="18" t="s">
        <v>33</v>
      </c>
      <c r="B18" s="12">
        <f>+'[6]3ud'!B76</f>
        <v>227</v>
      </c>
      <c r="C18" s="13">
        <f>+'[6]3ud'!C76</f>
        <v>194</v>
      </c>
      <c r="D18" s="40">
        <f>+'[6]3ud'!D76</f>
        <v>219</v>
      </c>
      <c r="E18" s="13">
        <f>+'[6]3ud'!E76</f>
        <v>3184</v>
      </c>
      <c r="F18" s="13">
        <f>+'[6]3ud'!F76</f>
        <v>3231</v>
      </c>
      <c r="G18" s="13">
        <f>+'[6]3ud'!G76</f>
        <v>2942</v>
      </c>
      <c r="H18" s="80">
        <f>+'[6]3ud'!H76</f>
        <v>125.86206896551724</v>
      </c>
      <c r="I18" s="81">
        <f>+'[6]3ud'!I76</f>
        <v>112.88659793814433</v>
      </c>
      <c r="J18" s="81">
        <f>+'[6]3ud'!J76</f>
        <v>91.055400804704419</v>
      </c>
      <c r="K18" s="5"/>
      <c r="L18" s="5"/>
      <c r="O18" s="7"/>
      <c r="P18" s="8"/>
    </row>
    <row r="19" spans="1:16" ht="15" customHeight="1" x14ac:dyDescent="0.2">
      <c r="A19" s="25" t="s">
        <v>34</v>
      </c>
      <c r="B19" s="26">
        <f>+'[6]3ud'!B82</f>
        <v>912</v>
      </c>
      <c r="C19" s="27">
        <f>+'[6]3ud'!C82</f>
        <v>588</v>
      </c>
      <c r="D19" s="41">
        <f>+'[6]3ud'!D82</f>
        <v>500</v>
      </c>
      <c r="E19" s="27">
        <f>+'[6]3ud'!E82</f>
        <v>9139</v>
      </c>
      <c r="F19" s="27">
        <f>+'[6]3ud'!F82</f>
        <v>8112</v>
      </c>
      <c r="G19" s="27">
        <f>+'[6]3ud'!G82</f>
        <v>9672</v>
      </c>
      <c r="H19" s="82">
        <f>+'[6]3ud'!H82</f>
        <v>94.161958568738228</v>
      </c>
      <c r="I19" s="83">
        <f>+'[6]3ud'!I82</f>
        <v>85.034013605442169</v>
      </c>
      <c r="J19" s="83">
        <f>+'[6]3ud'!J82</f>
        <v>119.23076923076923</v>
      </c>
      <c r="K19" s="5"/>
      <c r="L19" s="5"/>
      <c r="O19" s="7"/>
      <c r="P19" s="8"/>
    </row>
    <row r="20" spans="1:16" ht="15" customHeight="1" x14ac:dyDescent="0.2">
      <c r="A20" s="18"/>
      <c r="B20" s="13"/>
      <c r="C20" s="13"/>
      <c r="D20" s="13"/>
      <c r="E20" s="13"/>
      <c r="F20" s="13"/>
      <c r="G20" s="13"/>
      <c r="H20" s="81"/>
      <c r="I20" s="81"/>
      <c r="J20" s="81"/>
      <c r="K20" s="5"/>
      <c r="L20" s="5"/>
      <c r="O20" s="7"/>
      <c r="P20" s="8"/>
    </row>
    <row r="21" spans="1:16" ht="15" customHeight="1" x14ac:dyDescent="0.2">
      <c r="A21" s="247" t="s">
        <v>477</v>
      </c>
      <c r="B21" s="13"/>
      <c r="C21" s="13"/>
      <c r="D21" s="13"/>
      <c r="E21" s="13"/>
      <c r="F21" s="13"/>
      <c r="G21" s="13"/>
      <c r="H21" s="81"/>
      <c r="I21" s="81"/>
      <c r="J21" s="81"/>
      <c r="K21" s="5"/>
      <c r="L21" s="5"/>
      <c r="O21" s="7"/>
      <c r="P21" s="8"/>
    </row>
    <row r="22" spans="1:16" ht="15" customHeight="1" x14ac:dyDescent="0.2">
      <c r="A22" s="247" t="s">
        <v>478</v>
      </c>
      <c r="B22" s="13"/>
      <c r="C22" s="13"/>
      <c r="D22" s="13"/>
      <c r="E22" s="13"/>
      <c r="F22" s="13"/>
      <c r="G22" s="13"/>
      <c r="H22" s="81"/>
      <c r="I22" s="81"/>
      <c r="J22" s="81"/>
      <c r="K22" s="5"/>
      <c r="L22" s="5"/>
      <c r="O22" s="7"/>
      <c r="P22" s="8"/>
    </row>
    <row r="23" spans="1:16" ht="15" customHeight="1" x14ac:dyDescent="0.2">
      <c r="A23" s="10" t="s">
        <v>479</v>
      </c>
      <c r="B23" s="10"/>
      <c r="C23" s="10"/>
      <c r="D23" s="10"/>
      <c r="E23" s="10"/>
      <c r="F23" s="10"/>
      <c r="G23" s="10"/>
      <c r="H23" s="10"/>
      <c r="I23" s="10"/>
      <c r="J23" s="10"/>
    </row>
    <row r="24" spans="1:16" ht="15" customHeight="1" x14ac:dyDescent="0.2">
      <c r="A24" s="6" t="s">
        <v>480</v>
      </c>
      <c r="B24" s="10"/>
      <c r="C24" s="10"/>
      <c r="D24" s="10"/>
      <c r="E24" s="10"/>
      <c r="F24" s="10"/>
      <c r="G24" s="10"/>
      <c r="H24" s="10"/>
      <c r="I24" s="10"/>
      <c r="J24" s="10"/>
    </row>
    <row r="25" spans="1:16" ht="15" customHeight="1" x14ac:dyDescent="0.2">
      <c r="A25" s="6" t="s">
        <v>526</v>
      </c>
      <c r="B25" s="10"/>
      <c r="C25" s="10"/>
      <c r="D25" s="10"/>
      <c r="E25" s="10"/>
      <c r="F25" s="10"/>
      <c r="G25" s="10"/>
      <c r="H25" s="10"/>
      <c r="I25" s="10"/>
      <c r="J25" s="10"/>
    </row>
    <row r="26" spans="1:16" ht="15" customHeight="1" x14ac:dyDescent="0.2">
      <c r="A26" s="6" t="s">
        <v>528</v>
      </c>
      <c r="B26" s="10"/>
      <c r="C26" s="10"/>
      <c r="D26" s="10"/>
      <c r="E26" s="10"/>
      <c r="F26" s="10"/>
      <c r="G26" s="10"/>
      <c r="H26" s="10"/>
      <c r="I26" s="10"/>
      <c r="J26" s="10"/>
    </row>
    <row r="27" spans="1:16" ht="15" customHeight="1" x14ac:dyDescent="0.2">
      <c r="A27" s="6" t="s">
        <v>527</v>
      </c>
      <c r="B27" s="10"/>
      <c r="C27" s="10"/>
      <c r="D27" s="10"/>
      <c r="E27" s="10"/>
      <c r="F27" s="10"/>
      <c r="G27" s="10"/>
      <c r="H27" s="10"/>
      <c r="I27" s="10"/>
      <c r="J27" s="10"/>
    </row>
    <row r="28" spans="1:16" ht="15" customHeight="1" x14ac:dyDescent="0.2">
      <c r="A28" s="10"/>
      <c r="B28" s="10"/>
      <c r="C28" s="10"/>
      <c r="D28" s="10"/>
      <c r="E28" s="10"/>
      <c r="F28" s="10"/>
      <c r="G28" s="10"/>
      <c r="H28" s="10"/>
      <c r="I28" s="10"/>
      <c r="J28" s="10"/>
    </row>
    <row r="29" spans="1:16" s="66" customFormat="1" ht="15" customHeight="1" x14ac:dyDescent="0.2">
      <c r="A29" s="68" t="s">
        <v>147</v>
      </c>
    </row>
    <row r="30" spans="1:16" s="66" customFormat="1" ht="15" customHeight="1" x14ac:dyDescent="0.2"/>
    <row r="31" spans="1:16" s="66" customFormat="1" ht="15" customHeight="1" x14ac:dyDescent="0.2">
      <c r="A31" s="6"/>
    </row>
  </sheetData>
  <mergeCells count="2">
    <mergeCell ref="B4:C4"/>
    <mergeCell ref="H3:J3"/>
  </mergeCells>
  <hyperlinks>
    <hyperlink ref="A29" location="Kazalo!A1" display="nazaj na kazalo" xr:uid="{00000000-0004-0000-04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showGridLines="0" tabSelected="1" workbookViewId="0">
      <selection activeCell="F20" sqref="F20"/>
    </sheetView>
  </sheetViews>
  <sheetFormatPr defaultColWidth="9.140625" defaultRowHeight="15" customHeight="1" x14ac:dyDescent="0.2"/>
  <cols>
    <col min="1" max="1" width="17.7109375" style="6" customWidth="1"/>
    <col min="2" max="7" width="9.28515625" style="6" customWidth="1"/>
    <col min="8" max="13" width="9.8554687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189</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9"/>
      <c r="B3" s="291"/>
      <c r="C3" s="292"/>
      <c r="D3" s="36"/>
      <c r="E3" s="29"/>
      <c r="F3" s="29"/>
      <c r="G3" s="29"/>
      <c r="H3" s="117"/>
      <c r="I3" s="284" t="s">
        <v>63</v>
      </c>
      <c r="J3" s="30"/>
      <c r="K3" s="29"/>
      <c r="L3" s="284" t="s">
        <v>190</v>
      </c>
      <c r="M3" s="29"/>
    </row>
    <row r="4" spans="1:17" ht="15" customHeight="1" x14ac:dyDescent="0.2">
      <c r="A4" s="245" t="s">
        <v>67</v>
      </c>
      <c r="B4" s="304"/>
      <c r="C4" s="305"/>
      <c r="D4" s="142"/>
      <c r="E4" s="285"/>
      <c r="F4" s="285"/>
      <c r="G4" s="285"/>
      <c r="H4" s="147" t="str">
        <f>+'[6]4ud'!H4</f>
        <v>XII 24</v>
      </c>
      <c r="I4" s="143" t="str">
        <f>+'[6]4ud'!I4</f>
        <v>XII 24</v>
      </c>
      <c r="J4" s="145" t="str">
        <f>+'[6]4ud'!J4</f>
        <v>Ø I-XII 24</v>
      </c>
      <c r="K4" s="141" t="str">
        <f>+'[6]4ud'!K4</f>
        <v>XII 24</v>
      </c>
      <c r="L4" s="141" t="str">
        <f>+'[6]4ud'!L4</f>
        <v>XII 24</v>
      </c>
      <c r="M4" s="141" t="str">
        <f>+'[6]4ud'!M4</f>
        <v>Ø I-XII 24</v>
      </c>
    </row>
    <row r="5" spans="1:17" ht="15" customHeight="1" x14ac:dyDescent="0.2">
      <c r="A5" s="246" t="s">
        <v>61</v>
      </c>
      <c r="B5" s="165" t="str">
        <f>+'[6]4ud'!B5</f>
        <v>X 24</v>
      </c>
      <c r="C5" s="166" t="str">
        <f>+'[6]4ud'!C5</f>
        <v>XI 24</v>
      </c>
      <c r="D5" s="269" t="str">
        <f>+'[6]4ud'!D5</f>
        <v>XII 24</v>
      </c>
      <c r="E5" s="166" t="str">
        <f>+'[6]4ud'!E5</f>
        <v>Ø 2022</v>
      </c>
      <c r="F5" s="166" t="str">
        <f>+'[6]4ud'!F5</f>
        <v>Ø 2023</v>
      </c>
      <c r="G5" s="166" t="str">
        <f>+'[6]4ud'!G5</f>
        <v>Ø I-XII 24</v>
      </c>
      <c r="H5" s="173" t="str">
        <f>+'[6]4ud'!H5</f>
        <v>XII 23</v>
      </c>
      <c r="I5" s="174" t="str">
        <f>+'[6]4ud'!I5</f>
        <v>XI 24</v>
      </c>
      <c r="J5" s="167" t="str">
        <f>+'[6]4ud'!J5</f>
        <v>Ø I-XII 23</v>
      </c>
      <c r="K5" s="166" t="str">
        <f>+'[6]4ud'!K5</f>
        <v>XII 23</v>
      </c>
      <c r="L5" s="166" t="str">
        <f>+'[6]4ud'!L5</f>
        <v>XI 24</v>
      </c>
      <c r="M5" s="166" t="str">
        <f>+'[6]4ud'!M5</f>
        <v>Ø I-XII 23</v>
      </c>
    </row>
    <row r="6" spans="1:17" ht="15" customHeight="1" x14ac:dyDescent="0.2">
      <c r="A6" s="21" t="s">
        <v>22</v>
      </c>
      <c r="B6" s="22">
        <f>+'[6]4ud'!B6</f>
        <v>45463</v>
      </c>
      <c r="C6" s="23">
        <f>+'[6]4ud'!C6</f>
        <v>45709</v>
      </c>
      <c r="D6" s="38">
        <f>+'[6]4ud'!D6</f>
        <v>47038</v>
      </c>
      <c r="E6" s="23">
        <f>+'[6]4ud'!E6</f>
        <v>56664.833333333336</v>
      </c>
      <c r="F6" s="23">
        <f>+'[6]4ud'!F6</f>
        <v>48709</v>
      </c>
      <c r="G6" s="23">
        <f>+'[6]4ud'!G6</f>
        <v>45982.333333333336</v>
      </c>
      <c r="H6" s="74">
        <f>+'[6]4ud'!H6</f>
        <v>97.280416933799359</v>
      </c>
      <c r="I6" s="76">
        <f>+'[6]4ud'!I6</f>
        <v>102.90752368242578</v>
      </c>
      <c r="J6" s="125">
        <f>+'[6]4ud'!J6</f>
        <v>94.402129654341778</v>
      </c>
      <c r="K6" s="23">
        <f>+'[6]4ud'!K6</f>
        <v>-1315</v>
      </c>
      <c r="L6" s="24">
        <f>+'[6]4ud'!L6</f>
        <v>1329</v>
      </c>
      <c r="M6" s="24">
        <f>+'[6]4ud'!M6</f>
        <v>-2726.6666666666642</v>
      </c>
    </row>
    <row r="7" spans="1:17" ht="12.75" customHeight="1" x14ac:dyDescent="0.2">
      <c r="A7" s="11"/>
      <c r="B7" s="15"/>
      <c r="C7" s="16"/>
      <c r="D7" s="39"/>
      <c r="E7" s="16"/>
      <c r="F7" s="16"/>
      <c r="G7" s="16"/>
      <c r="H7" s="77"/>
      <c r="I7" s="79"/>
      <c r="J7" s="119"/>
      <c r="K7" s="16"/>
      <c r="L7" s="17"/>
      <c r="M7" s="17"/>
    </row>
    <row r="8" spans="1:17" ht="15" customHeight="1" x14ac:dyDescent="0.2">
      <c r="A8" s="18" t="s">
        <v>23</v>
      </c>
      <c r="B8" s="12">
        <f>+'[6]4ud'!B8</f>
        <v>5169</v>
      </c>
      <c r="C8" s="13">
        <f>+'[6]4ud'!C8</f>
        <v>5125</v>
      </c>
      <c r="D8" s="40">
        <f>+'[6]4ud'!D8</f>
        <v>5281</v>
      </c>
      <c r="E8" s="13">
        <f>+'[6]4ud'!E8</f>
        <v>6327.416666666667</v>
      </c>
      <c r="F8" s="13">
        <f>+'[6]4ud'!F8</f>
        <v>5603.25</v>
      </c>
      <c r="G8" s="13">
        <f>+'[6]4ud'!G8</f>
        <v>5206.416666666667</v>
      </c>
      <c r="H8" s="80">
        <f>+'[6]4ud'!H8</f>
        <v>95.826528760660494</v>
      </c>
      <c r="I8" s="81">
        <f>+'[6]4ud'!I8</f>
        <v>103.04390243902439</v>
      </c>
      <c r="J8" s="105">
        <f>+'[6]4ud'!J8</f>
        <v>92.917800681152315</v>
      </c>
      <c r="K8" s="13">
        <f>+'[6]4ud'!K8</f>
        <v>-230</v>
      </c>
      <c r="L8" s="13">
        <f>+'[6]4ud'!L8</f>
        <v>156</v>
      </c>
      <c r="M8" s="13">
        <f>+'[6]4ud'!M8</f>
        <v>-396.83333333333303</v>
      </c>
    </row>
    <row r="9" spans="1:17" ht="15" customHeight="1" x14ac:dyDescent="0.2">
      <c r="A9" s="18" t="s">
        <v>24</v>
      </c>
      <c r="B9" s="12">
        <f>+'[6]4ud'!B16</f>
        <v>3050</v>
      </c>
      <c r="C9" s="13">
        <f>+'[6]4ud'!C16</f>
        <v>3295</v>
      </c>
      <c r="D9" s="40">
        <f>+'[6]4ud'!D16</f>
        <v>3411</v>
      </c>
      <c r="E9" s="13">
        <f>+'[6]4ud'!E16</f>
        <v>3870.25</v>
      </c>
      <c r="F9" s="13">
        <f>+'[6]4ud'!F16</f>
        <v>3356.75</v>
      </c>
      <c r="G9" s="13">
        <f>+'[6]4ud'!G16</f>
        <v>3175.6666666666665</v>
      </c>
      <c r="H9" s="80">
        <f>+'[6]4ud'!H16</f>
        <v>99.649430324276949</v>
      </c>
      <c r="I9" s="81">
        <f>+'[6]4ud'!I16</f>
        <v>103.52048558421852</v>
      </c>
      <c r="J9" s="105">
        <f>+'[6]4ud'!J16</f>
        <v>94.605397085474536</v>
      </c>
      <c r="K9" s="13">
        <f>+'[6]4ud'!K16</f>
        <v>-12</v>
      </c>
      <c r="L9" s="13">
        <f>+'[6]4ud'!L16</f>
        <v>116</v>
      </c>
      <c r="M9" s="13">
        <f>+'[6]4ud'!M16</f>
        <v>-181.08333333333348</v>
      </c>
      <c r="P9" s="7"/>
      <c r="Q9" s="8"/>
    </row>
    <row r="10" spans="1:17" ht="15" customHeight="1" x14ac:dyDescent="0.2">
      <c r="A10" s="18" t="s">
        <v>25</v>
      </c>
      <c r="B10" s="12">
        <f>+'[6]4ud'!B24</f>
        <v>2864</v>
      </c>
      <c r="C10" s="13">
        <f>+'[6]4ud'!C24</f>
        <v>2921</v>
      </c>
      <c r="D10" s="40">
        <f>+'[6]4ud'!D24</f>
        <v>3151</v>
      </c>
      <c r="E10" s="13">
        <f>+'[6]4ud'!E24</f>
        <v>3467.75</v>
      </c>
      <c r="F10" s="13">
        <f>+'[6]4ud'!F24</f>
        <v>2924.1666666666665</v>
      </c>
      <c r="G10" s="13">
        <f>+'[6]4ud'!G24</f>
        <v>2907</v>
      </c>
      <c r="H10" s="80">
        <f>+'[6]4ud'!H24</f>
        <v>101.18818240205523</v>
      </c>
      <c r="I10" s="81">
        <f>+'[6]4ud'!I24</f>
        <v>107.87401574803151</v>
      </c>
      <c r="J10" s="105">
        <f>+'[6]4ud'!J24</f>
        <v>99.412938159019674</v>
      </c>
      <c r="K10" s="13">
        <f>+'[6]4ud'!K24</f>
        <v>37</v>
      </c>
      <c r="L10" s="13">
        <f>+'[6]4ud'!L24</f>
        <v>230</v>
      </c>
      <c r="M10" s="13">
        <f>+'[6]4ud'!M24</f>
        <v>-17.166666666666515</v>
      </c>
      <c r="P10" s="7"/>
      <c r="Q10" s="8"/>
    </row>
    <row r="11" spans="1:17" ht="15" customHeight="1" x14ac:dyDescent="0.2">
      <c r="A11" s="18" t="s">
        <v>26</v>
      </c>
      <c r="B11" s="12">
        <f>+'[6]4ud'!B31</f>
        <v>13105</v>
      </c>
      <c r="C11" s="13">
        <f>+'[6]4ud'!C31</f>
        <v>13052</v>
      </c>
      <c r="D11" s="40">
        <f>+'[6]4ud'!D31</f>
        <v>13145</v>
      </c>
      <c r="E11" s="13">
        <f>+'[6]4ud'!E31</f>
        <v>16488.916666666668</v>
      </c>
      <c r="F11" s="13">
        <f>+'[6]4ud'!F31</f>
        <v>13875.416666666666</v>
      </c>
      <c r="G11" s="13">
        <f>+'[6]4ud'!G31</f>
        <v>13134.916666666666</v>
      </c>
      <c r="H11" s="80">
        <f>+'[6]4ud'!H31</f>
        <v>96.89665339820138</v>
      </c>
      <c r="I11" s="81">
        <f>+'[6]4ud'!I31</f>
        <v>100.71253447747472</v>
      </c>
      <c r="J11" s="105">
        <f>+'[6]4ud'!J31</f>
        <v>94.663223326626834</v>
      </c>
      <c r="K11" s="13">
        <f>+'[6]4ud'!K31</f>
        <v>-421</v>
      </c>
      <c r="L11" s="13">
        <f>+'[6]4ud'!L31</f>
        <v>93</v>
      </c>
      <c r="M11" s="13">
        <f>+'[6]4ud'!M31</f>
        <v>-740.5</v>
      </c>
      <c r="P11" s="7"/>
      <c r="Q11" s="8"/>
    </row>
    <row r="12" spans="1:17" ht="15" customHeight="1" x14ac:dyDescent="0.2">
      <c r="A12" s="18" t="s">
        <v>27</v>
      </c>
      <c r="B12" s="12">
        <f>+'[6]4ud'!B42</f>
        <v>6202</v>
      </c>
      <c r="C12" s="13">
        <f>+'[6]4ud'!C42</f>
        <v>6242</v>
      </c>
      <c r="D12" s="40">
        <f>+'[6]4ud'!D42</f>
        <v>6578</v>
      </c>
      <c r="E12" s="13">
        <f>+'[6]4ud'!E42</f>
        <v>7784</v>
      </c>
      <c r="F12" s="13">
        <f>+'[6]4ud'!F42</f>
        <v>6557.916666666667</v>
      </c>
      <c r="G12" s="13">
        <f>+'[6]4ud'!G42</f>
        <v>6271.75</v>
      </c>
      <c r="H12" s="80">
        <f>+'[6]4ud'!H42</f>
        <v>100.73506891271056</v>
      </c>
      <c r="I12" s="81">
        <f>+'[6]4ud'!I42</f>
        <v>105.38289009932713</v>
      </c>
      <c r="J12" s="105">
        <f>+'[6]4ud'!J42</f>
        <v>95.636317428044975</v>
      </c>
      <c r="K12" s="13">
        <f>+'[6]4ud'!K42</f>
        <v>48</v>
      </c>
      <c r="L12" s="13">
        <f>+'[6]4ud'!L42</f>
        <v>336</v>
      </c>
      <c r="M12" s="13">
        <f>+'[6]4ud'!M42</f>
        <v>-286.16666666666697</v>
      </c>
      <c r="P12" s="7"/>
      <c r="Q12" s="8"/>
    </row>
    <row r="13" spans="1:17" ht="15" customHeight="1" x14ac:dyDescent="0.2">
      <c r="A13" s="18" t="s">
        <v>28</v>
      </c>
      <c r="B13" s="12">
        <f>+'[6]4ud'!B49</f>
        <v>2919</v>
      </c>
      <c r="C13" s="13">
        <f>+'[6]4ud'!C49</f>
        <v>2973</v>
      </c>
      <c r="D13" s="40">
        <f>+'[6]4ud'!D49</f>
        <v>3170</v>
      </c>
      <c r="E13" s="13">
        <f>+'[6]4ud'!E49</f>
        <v>3621.4166666666665</v>
      </c>
      <c r="F13" s="13">
        <f>+'[6]4ud'!F49</f>
        <v>3209.5</v>
      </c>
      <c r="G13" s="13">
        <f>+'[6]4ud'!G49</f>
        <v>3082.4166666666665</v>
      </c>
      <c r="H13" s="80">
        <f>+'[6]4ud'!H49</f>
        <v>97.628580227902688</v>
      </c>
      <c r="I13" s="81">
        <f>+'[6]4ud'!I49</f>
        <v>106.62630339724184</v>
      </c>
      <c r="J13" s="105">
        <f>+'[6]4ud'!J49</f>
        <v>96.040400893181697</v>
      </c>
      <c r="K13" s="13">
        <f>+'[6]4ud'!K49</f>
        <v>-77</v>
      </c>
      <c r="L13" s="13">
        <f>+'[6]4ud'!L49</f>
        <v>197</v>
      </c>
      <c r="M13" s="13">
        <f>+'[6]4ud'!M49</f>
        <v>-127.08333333333348</v>
      </c>
      <c r="P13" s="7"/>
      <c r="Q13" s="8"/>
    </row>
    <row r="14" spans="1:17" ht="15" customHeight="1" x14ac:dyDescent="0.2">
      <c r="A14" s="18" t="s">
        <v>29</v>
      </c>
      <c r="B14" s="12">
        <f>+'[6]4ud'!B55</f>
        <v>1632</v>
      </c>
      <c r="C14" s="13">
        <f>+'[6]4ud'!C55</f>
        <v>1600</v>
      </c>
      <c r="D14" s="40">
        <f>+'[6]4ud'!D55</f>
        <v>1585</v>
      </c>
      <c r="E14" s="13">
        <f>+'[6]4ud'!E55</f>
        <v>2073.75</v>
      </c>
      <c r="F14" s="13">
        <f>+'[6]4ud'!F55</f>
        <v>1749.75</v>
      </c>
      <c r="G14" s="13">
        <f>+'[6]4ud'!G55</f>
        <v>1579.5</v>
      </c>
      <c r="H14" s="80">
        <f>+'[6]4ud'!H55</f>
        <v>95.944309927360777</v>
      </c>
      <c r="I14" s="81">
        <f>+'[6]4ud'!I55</f>
        <v>99.0625</v>
      </c>
      <c r="J14" s="105">
        <f>+'[6]4ud'!J55</f>
        <v>90.270038576939555</v>
      </c>
      <c r="K14" s="13">
        <f>+'[6]4ud'!K55</f>
        <v>-67</v>
      </c>
      <c r="L14" s="13">
        <f>+'[6]4ud'!L55</f>
        <v>-15</v>
      </c>
      <c r="M14" s="13">
        <f>+'[6]4ud'!M55</f>
        <v>-170.25</v>
      </c>
      <c r="P14" s="7"/>
      <c r="Q14" s="8"/>
    </row>
    <row r="15" spans="1:17" ht="15" customHeight="1" x14ac:dyDescent="0.2">
      <c r="A15" s="18" t="s">
        <v>30</v>
      </c>
      <c r="B15" s="12">
        <f>+'[6]4ud'!B61</f>
        <v>2590</v>
      </c>
      <c r="C15" s="13">
        <f>+'[6]4ud'!C61</f>
        <v>2593</v>
      </c>
      <c r="D15" s="40">
        <f>+'[6]4ud'!D61</f>
        <v>2599</v>
      </c>
      <c r="E15" s="13">
        <f>+'[6]4ud'!E61</f>
        <v>3001.75</v>
      </c>
      <c r="F15" s="13">
        <f>+'[6]4ud'!F61</f>
        <v>2722</v>
      </c>
      <c r="G15" s="13">
        <f>+'[6]4ud'!G61</f>
        <v>2589.0833333333335</v>
      </c>
      <c r="H15" s="80">
        <f>+'[6]4ud'!H61</f>
        <v>96.509468993687335</v>
      </c>
      <c r="I15" s="81">
        <f>+'[6]4ud'!I61</f>
        <v>100.2313922097956</v>
      </c>
      <c r="J15" s="105">
        <f>+'[6]4ud'!J61</f>
        <v>95.116948322312027</v>
      </c>
      <c r="K15" s="13">
        <f>+'[6]4ud'!K61</f>
        <v>-94</v>
      </c>
      <c r="L15" s="13">
        <f>+'[6]4ud'!L61</f>
        <v>6</v>
      </c>
      <c r="M15" s="13">
        <f>+'[6]4ud'!M61</f>
        <v>-132.91666666666652</v>
      </c>
      <c r="P15" s="7"/>
      <c r="Q15" s="8"/>
    </row>
    <row r="16" spans="1:17" ht="15" customHeight="1" x14ac:dyDescent="0.2">
      <c r="A16" s="18" t="s">
        <v>31</v>
      </c>
      <c r="B16" s="12">
        <f>+'[6]4ud'!B67</f>
        <v>1796</v>
      </c>
      <c r="C16" s="13">
        <f>+'[6]4ud'!C67</f>
        <v>1872</v>
      </c>
      <c r="D16" s="40">
        <f>+'[6]4ud'!D67</f>
        <v>1937</v>
      </c>
      <c r="E16" s="13">
        <f>+'[6]4ud'!E67</f>
        <v>2185</v>
      </c>
      <c r="F16" s="13">
        <f>+'[6]4ud'!F67</f>
        <v>1794</v>
      </c>
      <c r="G16" s="13">
        <f>+'[6]4ud'!G67</f>
        <v>1813.0833333333333</v>
      </c>
      <c r="H16" s="80">
        <f>+'[6]4ud'!H67</f>
        <v>104.47680690399137</v>
      </c>
      <c r="I16" s="81">
        <f>+'[6]4ud'!I67</f>
        <v>103.47222222222223</v>
      </c>
      <c r="J16" s="105">
        <f>+'[6]4ud'!J67</f>
        <v>101.0637309550353</v>
      </c>
      <c r="K16" s="13">
        <f>+'[6]4ud'!K67</f>
        <v>83</v>
      </c>
      <c r="L16" s="13">
        <f>+'[6]4ud'!L67</f>
        <v>65</v>
      </c>
      <c r="M16" s="13">
        <f>+'[6]4ud'!M67</f>
        <v>19.083333333333258</v>
      </c>
      <c r="P16" s="7"/>
      <c r="Q16" s="8"/>
    </row>
    <row r="17" spans="1:17" ht="15" customHeight="1" x14ac:dyDescent="0.2">
      <c r="A17" s="18" t="s">
        <v>32</v>
      </c>
      <c r="B17" s="12">
        <f>+'[6]4ud'!B71</f>
        <v>1998</v>
      </c>
      <c r="C17" s="13">
        <f>+'[6]4ud'!C71</f>
        <v>1989</v>
      </c>
      <c r="D17" s="40">
        <f>+'[6]4ud'!D71</f>
        <v>2061</v>
      </c>
      <c r="E17" s="13">
        <f>+'[6]4ud'!E71</f>
        <v>2532</v>
      </c>
      <c r="F17" s="13">
        <f>+'[6]4ud'!F71</f>
        <v>2246.6666666666665</v>
      </c>
      <c r="G17" s="13">
        <f>+'[6]4ud'!G71</f>
        <v>2041.25</v>
      </c>
      <c r="H17" s="80">
        <f>+'[6]4ud'!H71</f>
        <v>93.852459016393439</v>
      </c>
      <c r="I17" s="81">
        <f>+'[6]4ud'!I71</f>
        <v>103.61990950226246</v>
      </c>
      <c r="J17" s="105">
        <f>+'[6]4ud'!J71</f>
        <v>90.856824925816028</v>
      </c>
      <c r="K17" s="13">
        <f>+'[6]4ud'!K71</f>
        <v>-135</v>
      </c>
      <c r="L17" s="13">
        <f>+'[6]4ud'!L71</f>
        <v>72</v>
      </c>
      <c r="M17" s="13">
        <f>+'[6]4ud'!M71</f>
        <v>-205.41666666666652</v>
      </c>
      <c r="P17" s="7"/>
      <c r="Q17" s="8"/>
    </row>
    <row r="18" spans="1:17" ht="15" customHeight="1" x14ac:dyDescent="0.2">
      <c r="A18" s="18" t="s">
        <v>33</v>
      </c>
      <c r="B18" s="12">
        <f>+'[6]4ud'!B76</f>
        <v>1387</v>
      </c>
      <c r="C18" s="13">
        <f>+'[6]4ud'!C76</f>
        <v>1350</v>
      </c>
      <c r="D18" s="40">
        <f>+'[6]4ud'!D76</f>
        <v>1341</v>
      </c>
      <c r="E18" s="13">
        <f>+'[6]4ud'!E76</f>
        <v>1818.75</v>
      </c>
      <c r="F18" s="13">
        <f>+'[6]4ud'!F76</f>
        <v>1503.5</v>
      </c>
      <c r="G18" s="13">
        <f>+'[6]4ud'!G76</f>
        <v>1387.8333333333333</v>
      </c>
      <c r="H18" s="80">
        <f>+'[6]4ud'!H76</f>
        <v>88.107752956636006</v>
      </c>
      <c r="I18" s="81">
        <f>+'[6]4ud'!I76</f>
        <v>99.333333333333329</v>
      </c>
      <c r="J18" s="105">
        <f>+'[6]4ud'!J76</f>
        <v>92.306839596497056</v>
      </c>
      <c r="K18" s="13">
        <f>+'[6]4ud'!K76</f>
        <v>-181</v>
      </c>
      <c r="L18" s="13">
        <f>+'[6]4ud'!L76</f>
        <v>-9</v>
      </c>
      <c r="M18" s="13">
        <f>+'[6]4ud'!M76</f>
        <v>-115.66666666666674</v>
      </c>
      <c r="P18" s="7"/>
      <c r="Q18" s="8"/>
    </row>
    <row r="19" spans="1:17" ht="15" customHeight="1" x14ac:dyDescent="0.2">
      <c r="A19" s="25" t="s">
        <v>34</v>
      </c>
      <c r="B19" s="26">
        <f>+'[6]4ud'!B82</f>
        <v>2751</v>
      </c>
      <c r="C19" s="27">
        <f>+'[6]4ud'!C82</f>
        <v>2697</v>
      </c>
      <c r="D19" s="41">
        <f>+'[6]4ud'!D82</f>
        <v>2779</v>
      </c>
      <c r="E19" s="27">
        <f>+'[6]4ud'!E82</f>
        <v>3493.8333333333335</v>
      </c>
      <c r="F19" s="27">
        <f>+'[6]4ud'!F82</f>
        <v>3166.0833333333335</v>
      </c>
      <c r="G19" s="27">
        <f>+'[6]4ud'!G82</f>
        <v>2793.4166666666665</v>
      </c>
      <c r="H19" s="82">
        <f>+'[6]4ud'!H82</f>
        <v>91.264367816091948</v>
      </c>
      <c r="I19" s="83">
        <f>+'[6]4ud'!I82</f>
        <v>103.04041527623285</v>
      </c>
      <c r="J19" s="106">
        <f>+'[6]4ud'!J82</f>
        <v>88.229410680914896</v>
      </c>
      <c r="K19" s="27">
        <f>+'[6]4ud'!K82</f>
        <v>-266</v>
      </c>
      <c r="L19" s="27">
        <f>+'[6]4ud'!L82</f>
        <v>82</v>
      </c>
      <c r="M19" s="27">
        <f>+'[6]4ud'!M82</f>
        <v>-372.66666666666697</v>
      </c>
      <c r="P19" s="7"/>
      <c r="Q19" s="8"/>
    </row>
    <row r="20" spans="1:17" ht="15" customHeight="1" x14ac:dyDescent="0.2">
      <c r="A20" s="10"/>
      <c r="B20" s="10"/>
      <c r="C20" s="10"/>
      <c r="D20" s="10"/>
      <c r="E20" s="10"/>
      <c r="F20" s="10"/>
      <c r="G20" s="10"/>
      <c r="H20" s="10"/>
      <c r="I20" s="10"/>
      <c r="J20" s="10"/>
      <c r="K20" s="10"/>
      <c r="L20" s="10"/>
      <c r="M20" s="10"/>
    </row>
    <row r="21" spans="1:17" ht="15" customHeight="1" x14ac:dyDescent="0.2">
      <c r="A21" s="68" t="s">
        <v>147</v>
      </c>
    </row>
  </sheetData>
  <mergeCells count="1">
    <mergeCell ref="B4:C4"/>
  </mergeCells>
  <hyperlinks>
    <hyperlink ref="A21" location="Kazalo!A1" display="nazaj na kazalo" xr:uid="{00000000-0004-0000-06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5"/>
  <sheetViews>
    <sheetView showGridLines="0" tabSelected="1" workbookViewId="0">
      <selection activeCell="F20" sqref="F20"/>
    </sheetView>
  </sheetViews>
  <sheetFormatPr defaultColWidth="9.140625" defaultRowHeight="15" customHeight="1" x14ac:dyDescent="0.2"/>
  <cols>
    <col min="1" max="1" width="21.5703125" style="6" customWidth="1"/>
    <col min="2" max="7" width="9.28515625" style="6" customWidth="1"/>
    <col min="8" max="10" width="9.85546875" style="6" customWidth="1"/>
    <col min="11" max="12" width="8.28515625" style="6" customWidth="1"/>
    <col min="13" max="13" width="9" style="6" customWidth="1"/>
    <col min="14" max="15" width="9.140625" style="6"/>
    <col min="16" max="16" width="11.5703125" style="6" bestFit="1" customWidth="1"/>
    <col min="17" max="16384" width="9.140625" style="6"/>
  </cols>
  <sheetData>
    <row r="1" spans="1:16" ht="15" customHeight="1" x14ac:dyDescent="0.2">
      <c r="A1" s="9" t="s">
        <v>191</v>
      </c>
      <c r="B1" s="1"/>
      <c r="C1" s="1"/>
      <c r="D1" s="1"/>
      <c r="E1" s="1"/>
      <c r="F1" s="1"/>
      <c r="G1" s="1"/>
      <c r="H1" s="1"/>
      <c r="I1" s="1"/>
      <c r="J1" s="1"/>
      <c r="K1" s="1"/>
      <c r="L1" s="1"/>
      <c r="M1" s="1"/>
    </row>
    <row r="2" spans="1:16" ht="15" customHeight="1" x14ac:dyDescent="0.2">
      <c r="A2" s="1"/>
      <c r="B2" s="1"/>
      <c r="C2" s="1"/>
      <c r="D2" s="1"/>
      <c r="E2" s="1"/>
      <c r="F2" s="1"/>
      <c r="G2" s="1"/>
      <c r="H2" s="1"/>
      <c r="I2" s="1"/>
      <c r="J2" s="1"/>
      <c r="K2" s="1"/>
      <c r="L2" s="1"/>
      <c r="M2" s="1"/>
    </row>
    <row r="3" spans="1:16" ht="15" customHeight="1" x14ac:dyDescent="0.2">
      <c r="A3" s="51"/>
      <c r="B3" s="291"/>
      <c r="C3" s="292"/>
      <c r="D3" s="36"/>
      <c r="E3" s="29"/>
      <c r="F3" s="29"/>
      <c r="G3" s="29"/>
      <c r="H3" s="117"/>
      <c r="I3" s="284" t="s">
        <v>63</v>
      </c>
      <c r="J3" s="30"/>
      <c r="K3" s="29"/>
      <c r="L3" s="284" t="s">
        <v>190</v>
      </c>
      <c r="M3" s="29"/>
    </row>
    <row r="4" spans="1:16" ht="15" customHeight="1" x14ac:dyDescent="0.2">
      <c r="A4" s="118" t="s">
        <v>89</v>
      </c>
      <c r="B4" s="304"/>
      <c r="C4" s="305"/>
      <c r="D4" s="142"/>
      <c r="E4" s="285"/>
      <c r="F4" s="285"/>
      <c r="G4" s="285"/>
      <c r="H4" s="147" t="str">
        <f>+'[6]4ud'!H4</f>
        <v>XII 24</v>
      </c>
      <c r="I4" s="143" t="str">
        <f>+'[6]4ud'!I4</f>
        <v>XII 24</v>
      </c>
      <c r="J4" s="145" t="str">
        <f>+'[6]4ud'!J4</f>
        <v>Ø I-XII 24</v>
      </c>
      <c r="K4" s="141" t="str">
        <f>+'[6]4ud'!K4</f>
        <v>XII 24</v>
      </c>
      <c r="L4" s="141" t="str">
        <f>+'[6]4ud'!L4</f>
        <v>XII 24</v>
      </c>
      <c r="M4" s="141" t="str">
        <f>+'[6]4ud'!M4</f>
        <v>Ø I-XII 24</v>
      </c>
    </row>
    <row r="5" spans="1:16" ht="15" customHeight="1" x14ac:dyDescent="0.2">
      <c r="A5" s="175" t="s">
        <v>60</v>
      </c>
      <c r="B5" s="165" t="str">
        <f>+'[6]4ud'!B5</f>
        <v>X 24</v>
      </c>
      <c r="C5" s="166" t="str">
        <f>+'[6]4ud'!C5</f>
        <v>XI 24</v>
      </c>
      <c r="D5" s="269" t="str">
        <f>+'[6]4ud'!D5</f>
        <v>XII 24</v>
      </c>
      <c r="E5" s="166" t="str">
        <f>+'[6]4ud'!E5</f>
        <v>Ø 2022</v>
      </c>
      <c r="F5" s="166" t="str">
        <f>+'[6]4ud'!F5</f>
        <v>Ø 2023</v>
      </c>
      <c r="G5" s="166" t="str">
        <f>+'[6]4ud'!G5</f>
        <v>Ø I-XII 24</v>
      </c>
      <c r="H5" s="173" t="str">
        <f>+'[6]4ud'!H5</f>
        <v>XII 23</v>
      </c>
      <c r="I5" s="174" t="str">
        <f>+'[6]4ud'!I5</f>
        <v>XI 24</v>
      </c>
      <c r="J5" s="167" t="str">
        <f>+'[6]4ud'!J5</f>
        <v>Ø I-XII 23</v>
      </c>
      <c r="K5" s="166" t="str">
        <f>+'[6]4ud'!K5</f>
        <v>XII 23</v>
      </c>
      <c r="L5" s="166" t="str">
        <f>+'[6]4ud'!L5</f>
        <v>XI 24</v>
      </c>
      <c r="M5" s="166" t="str">
        <f>+'[6]4ud'!M5</f>
        <v>Ø I-XII 23</v>
      </c>
      <c r="N5" s="85"/>
      <c r="O5" s="85"/>
      <c r="P5" s="85"/>
    </row>
    <row r="6" spans="1:16" ht="15" customHeight="1" x14ac:dyDescent="0.2">
      <c r="A6" s="21" t="s">
        <v>22</v>
      </c>
      <c r="B6" s="22">
        <f>+'[7]Stanje BO'!K4</f>
        <v>45463</v>
      </c>
      <c r="C6" s="23">
        <f>+'[7]Stanje BO'!L4</f>
        <v>45709</v>
      </c>
      <c r="D6" s="38">
        <f>+'[7]Stanje BO'!M4</f>
        <v>47038</v>
      </c>
      <c r="E6" s="23">
        <v>56664.833333333336</v>
      </c>
      <c r="F6" s="23">
        <v>48709</v>
      </c>
      <c r="G6" s="23">
        <f>+'[7]Stanje BO'!M25</f>
        <v>45982.333333333336</v>
      </c>
      <c r="H6" s="74">
        <f>+D6/'[8]Stanje BO'!M4*100</f>
        <v>97.280416933799359</v>
      </c>
      <c r="I6" s="76">
        <f>+D6/C6*100</f>
        <v>102.90752368242578</v>
      </c>
      <c r="J6" s="125">
        <f>+G6/'[8]Stanje BO'!M25*100</f>
        <v>94.402129654341778</v>
      </c>
      <c r="K6" s="23">
        <f>+D6-'[8]Stanje BO'!M4</f>
        <v>-1315</v>
      </c>
      <c r="L6" s="24">
        <f>+D6-C6</f>
        <v>1329</v>
      </c>
      <c r="M6" s="24">
        <f>+G6-'[8]Stanje BO'!M25</f>
        <v>-2726.6666666666642</v>
      </c>
      <c r="N6" s="85"/>
      <c r="O6" s="85"/>
      <c r="P6" s="85"/>
    </row>
    <row r="7" spans="1:16" ht="12.75" customHeight="1" x14ac:dyDescent="0.2">
      <c r="A7" s="11"/>
      <c r="B7" s="15"/>
      <c r="C7" s="16"/>
      <c r="D7" s="39"/>
      <c r="E7" s="16"/>
      <c r="F7" s="16"/>
      <c r="G7" s="16"/>
      <c r="H7" s="77"/>
      <c r="I7" s="79"/>
      <c r="J7" s="119"/>
      <c r="K7" s="16"/>
      <c r="L7" s="17"/>
      <c r="M7" s="17"/>
      <c r="N7" s="85"/>
      <c r="O7" s="85"/>
      <c r="P7" s="85"/>
    </row>
    <row r="8" spans="1:16" ht="15" customHeight="1" x14ac:dyDescent="0.2">
      <c r="A8" s="70" t="s">
        <v>35</v>
      </c>
      <c r="B8" s="71">
        <f>+'[7]Stanje BO'!K6</f>
        <v>26654</v>
      </c>
      <c r="C8" s="17">
        <f>+'[7]Stanje BO'!L6</f>
        <v>26625</v>
      </c>
      <c r="D8" s="72">
        <f>+'[7]Stanje BO'!M6</f>
        <v>27430</v>
      </c>
      <c r="E8" s="17">
        <v>32923.583333333336</v>
      </c>
      <c r="F8" s="17">
        <v>28572.083333333332</v>
      </c>
      <c r="G8" s="17">
        <f>+'[7]Stanje BO'!M27</f>
        <v>26888.666666666668</v>
      </c>
      <c r="H8" s="126">
        <f>+D8/'[8]Stanje BO'!M6*100</f>
        <v>96.984054025386286</v>
      </c>
      <c r="I8" s="79">
        <f t="shared" ref="I8:I24" si="0">+D8/C8*100</f>
        <v>103.02347417840376</v>
      </c>
      <c r="J8" s="119">
        <f>+G8/'[8]Stanje BO'!M27*100</f>
        <v>94.108176687617586</v>
      </c>
      <c r="K8" s="146">
        <f>+D8-'[8]Stanje BO'!M6</f>
        <v>-853</v>
      </c>
      <c r="L8" s="146">
        <f t="shared" ref="L8:L24" si="1">+D8-C8</f>
        <v>805</v>
      </c>
      <c r="M8" s="146">
        <f>+G8-'[8]Stanje BO'!M27</f>
        <v>-1683.4166666666642</v>
      </c>
      <c r="N8" s="85"/>
      <c r="O8" s="85"/>
      <c r="P8" s="85"/>
    </row>
    <row r="9" spans="1:16" ht="15" customHeight="1" x14ac:dyDescent="0.2">
      <c r="A9" s="43" t="s">
        <v>41</v>
      </c>
      <c r="B9" s="12">
        <f>+'[7]Stanje BO'!K7</f>
        <v>3679</v>
      </c>
      <c r="C9" s="13">
        <f>+'[7]Stanje BO'!L7</f>
        <v>3685</v>
      </c>
      <c r="D9" s="40">
        <f>+'[7]Stanje BO'!M7</f>
        <v>3689</v>
      </c>
      <c r="E9" s="13">
        <v>4175.083333333333</v>
      </c>
      <c r="F9" s="13">
        <v>3743.0833333333335</v>
      </c>
      <c r="G9" s="13">
        <f>+'[7]Stanje BO'!M28</f>
        <v>3638.75</v>
      </c>
      <c r="H9" s="80">
        <f>+D9/'[8]Stanje BO'!M7*100</f>
        <v>99.621928166351609</v>
      </c>
      <c r="I9" s="81">
        <f t="shared" si="0"/>
        <v>100.10854816824965</v>
      </c>
      <c r="J9" s="105">
        <f>+G9/'[8]Stanje BO'!M28*100</f>
        <v>97.212636640915463</v>
      </c>
      <c r="K9" s="132">
        <f>+D9-'[8]Stanje BO'!M7</f>
        <v>-14</v>
      </c>
      <c r="L9" s="132">
        <f t="shared" si="1"/>
        <v>4</v>
      </c>
      <c r="M9" s="132">
        <f>+G9-'[8]Stanje BO'!M28</f>
        <v>-104.33333333333348</v>
      </c>
      <c r="N9" s="85"/>
      <c r="O9" s="87"/>
      <c r="P9" s="88"/>
    </row>
    <row r="10" spans="1:16" ht="15" customHeight="1" x14ac:dyDescent="0.2">
      <c r="A10" s="43" t="s">
        <v>38</v>
      </c>
      <c r="B10" s="12">
        <f>+'[7]Stanje BO'!K8</f>
        <v>1509</v>
      </c>
      <c r="C10" s="13">
        <f>+'[7]Stanje BO'!L8</f>
        <v>1479</v>
      </c>
      <c r="D10" s="40">
        <f>+'[7]Stanje BO'!M8</f>
        <v>1489</v>
      </c>
      <c r="E10" s="13">
        <v>1799.5833333333333</v>
      </c>
      <c r="F10" s="13">
        <v>1563.0833333333333</v>
      </c>
      <c r="G10" s="13">
        <f>+'[7]Stanje BO'!M29</f>
        <v>1484.5</v>
      </c>
      <c r="H10" s="80">
        <f>+D10/'[8]Stanje BO'!M8*100</f>
        <v>99.068529607451765</v>
      </c>
      <c r="I10" s="81">
        <f t="shared" si="0"/>
        <v>100.67613252197431</v>
      </c>
      <c r="J10" s="105">
        <f>+G10/'[8]Stanje BO'!M29*100</f>
        <v>94.972543583728736</v>
      </c>
      <c r="K10" s="132">
        <f>+D10-'[8]Stanje BO'!M8</f>
        <v>-14</v>
      </c>
      <c r="L10" s="132">
        <f t="shared" si="1"/>
        <v>10</v>
      </c>
      <c r="M10" s="132">
        <f>+G10-'[8]Stanje BO'!M29</f>
        <v>-78.583333333333258</v>
      </c>
      <c r="N10" s="85"/>
      <c r="O10" s="87"/>
      <c r="P10" s="88"/>
    </row>
    <row r="11" spans="1:16" ht="15" customHeight="1" x14ac:dyDescent="0.2">
      <c r="A11" s="43" t="s">
        <v>37</v>
      </c>
      <c r="B11" s="12">
        <f>+'[7]Stanje BO'!K9</f>
        <v>7851</v>
      </c>
      <c r="C11" s="13">
        <f>+'[7]Stanje BO'!L9</f>
        <v>7943</v>
      </c>
      <c r="D11" s="40">
        <f>+'[7]Stanje BO'!M9</f>
        <v>8252</v>
      </c>
      <c r="E11" s="13">
        <v>9846</v>
      </c>
      <c r="F11" s="13">
        <v>8161.333333333333</v>
      </c>
      <c r="G11" s="13">
        <f>+'[7]Stanje BO'!M30</f>
        <v>7881.833333333333</v>
      </c>
      <c r="H11" s="80">
        <f>+D11/'[8]Stanje BO'!M9*100</f>
        <v>101.82625863770977</v>
      </c>
      <c r="I11" s="81">
        <f t="shared" si="0"/>
        <v>103.89021780183809</v>
      </c>
      <c r="J11" s="105">
        <f>+G11/'[8]Stanje BO'!M30*100</f>
        <v>96.575314491096236</v>
      </c>
      <c r="K11" s="132">
        <f>+D11-'[8]Stanje BO'!M9</f>
        <v>148</v>
      </c>
      <c r="L11" s="132">
        <f t="shared" si="1"/>
        <v>309</v>
      </c>
      <c r="M11" s="132">
        <f>+G11-'[8]Stanje BO'!M30</f>
        <v>-279.5</v>
      </c>
      <c r="N11" s="85"/>
      <c r="O11" s="87"/>
      <c r="P11" s="88"/>
    </row>
    <row r="12" spans="1:16" ht="15" customHeight="1" x14ac:dyDescent="0.2">
      <c r="A12" s="43" t="s">
        <v>36</v>
      </c>
      <c r="B12" s="12">
        <f>+'[7]Stanje BO'!K10</f>
        <v>2939</v>
      </c>
      <c r="C12" s="13">
        <f>+'[7]Stanje BO'!L10</f>
        <v>2974</v>
      </c>
      <c r="D12" s="40">
        <f>+'[7]Stanje BO'!M10</f>
        <v>3161</v>
      </c>
      <c r="E12" s="13">
        <v>3679.6666666666665</v>
      </c>
      <c r="F12" s="13">
        <v>3235.0833333333335</v>
      </c>
      <c r="G12" s="13">
        <f>+'[7]Stanje BO'!M31</f>
        <v>3084.8333333333335</v>
      </c>
      <c r="H12" s="80">
        <f>+D12/'[8]Stanje BO'!M10*100</f>
        <v>96.607579462102692</v>
      </c>
      <c r="I12" s="81">
        <f t="shared" si="0"/>
        <v>106.28782784129118</v>
      </c>
      <c r="J12" s="105">
        <f>+G12/'[8]Stanje BO'!M31*100</f>
        <v>95.355606501635719</v>
      </c>
      <c r="K12" s="132">
        <f>+D12-'[8]Stanje BO'!M10</f>
        <v>-111</v>
      </c>
      <c r="L12" s="132">
        <f t="shared" si="1"/>
        <v>187</v>
      </c>
      <c r="M12" s="132">
        <f>+G12-'[8]Stanje BO'!M31</f>
        <v>-150.25</v>
      </c>
      <c r="N12" s="85"/>
      <c r="O12" s="87"/>
      <c r="P12" s="88"/>
    </row>
    <row r="13" spans="1:16" ht="15" customHeight="1" x14ac:dyDescent="0.2">
      <c r="A13" s="43" t="s">
        <v>469</v>
      </c>
      <c r="B13" s="12">
        <f>+'[7]Stanje BO'!K11</f>
        <v>2048</v>
      </c>
      <c r="C13" s="13">
        <f>+'[7]Stanje BO'!L11</f>
        <v>2030</v>
      </c>
      <c r="D13" s="40">
        <f>+'[7]Stanje BO'!M11</f>
        <v>2082</v>
      </c>
      <c r="E13" s="13">
        <v>2614</v>
      </c>
      <c r="F13" s="13">
        <v>2296.9166666666665</v>
      </c>
      <c r="G13" s="13">
        <f>+'[7]Stanje BO'!M32</f>
        <v>2072.8333333333335</v>
      </c>
      <c r="H13" s="80">
        <f>+D13/'[8]Stanje BO'!M11*100</f>
        <v>93.405114401076716</v>
      </c>
      <c r="I13" s="81">
        <f t="shared" si="0"/>
        <v>102.5615763546798</v>
      </c>
      <c r="J13" s="105">
        <f>+G13/'[8]Stanje BO'!M32*100</f>
        <v>90.24416790625115</v>
      </c>
      <c r="K13" s="132">
        <f>+D13-'[8]Stanje BO'!M11</f>
        <v>-147</v>
      </c>
      <c r="L13" s="132">
        <f t="shared" si="1"/>
        <v>52</v>
      </c>
      <c r="M13" s="132">
        <f>+G13-'[8]Stanje BO'!M32</f>
        <v>-224.08333333333303</v>
      </c>
      <c r="N13" s="85"/>
      <c r="O13" s="87"/>
      <c r="P13" s="88"/>
    </row>
    <row r="14" spans="1:16" ht="15" customHeight="1" x14ac:dyDescent="0.2">
      <c r="A14" s="43" t="s">
        <v>470</v>
      </c>
      <c r="B14" s="12">
        <f>+'[7]Stanje BO'!K12</f>
        <v>884</v>
      </c>
      <c r="C14" s="13">
        <f>+'[7]Stanje BO'!L12</f>
        <v>871</v>
      </c>
      <c r="D14" s="40">
        <f>+'[7]Stanje BO'!M12</f>
        <v>919</v>
      </c>
      <c r="E14" s="13">
        <v>1034.0833333333333</v>
      </c>
      <c r="F14" s="13">
        <v>944.83333333333337</v>
      </c>
      <c r="G14" s="13">
        <f>+'[7]Stanje BO'!M33</f>
        <v>889.33333333333337</v>
      </c>
      <c r="H14" s="80">
        <f>+D14/'[8]Stanje BO'!M12*100</f>
        <v>96.331236897274636</v>
      </c>
      <c r="I14" s="81">
        <f t="shared" si="0"/>
        <v>105.51090700344432</v>
      </c>
      <c r="J14" s="105">
        <f>+G14/'[8]Stanje BO'!M33*100</f>
        <v>94.125948139001594</v>
      </c>
      <c r="K14" s="132">
        <f>+D14-'[8]Stanje BO'!M12</f>
        <v>-35</v>
      </c>
      <c r="L14" s="132">
        <f t="shared" si="1"/>
        <v>48</v>
      </c>
      <c r="M14" s="132">
        <f>+G14-'[8]Stanje BO'!M33</f>
        <v>-55.5</v>
      </c>
      <c r="N14" s="85"/>
      <c r="O14" s="87"/>
      <c r="P14" s="88"/>
    </row>
    <row r="15" spans="1:16" ht="15" customHeight="1" x14ac:dyDescent="0.2">
      <c r="A15" s="43" t="s">
        <v>39</v>
      </c>
      <c r="B15" s="12">
        <f>+'[7]Stanje BO'!K13</f>
        <v>6383</v>
      </c>
      <c r="C15" s="13">
        <f>+'[7]Stanje BO'!L13</f>
        <v>6320</v>
      </c>
      <c r="D15" s="40">
        <f>+'[7]Stanje BO'!M13</f>
        <v>6516</v>
      </c>
      <c r="E15" s="13">
        <v>7996.916666666667</v>
      </c>
      <c r="F15" s="13">
        <v>7146.166666666667</v>
      </c>
      <c r="G15" s="13">
        <f>+'[7]Stanje BO'!M34</f>
        <v>6464.75</v>
      </c>
      <c r="H15" s="80">
        <f>+D15/'[8]Stanje BO'!M13*100</f>
        <v>93.059125964010278</v>
      </c>
      <c r="I15" s="81">
        <f t="shared" si="0"/>
        <v>103.10126582278481</v>
      </c>
      <c r="J15" s="105">
        <f>+G15/'[8]Stanje BO'!M34*100</f>
        <v>90.464584742402693</v>
      </c>
      <c r="K15" s="132">
        <f>+D15-'[8]Stanje BO'!M13</f>
        <v>-486</v>
      </c>
      <c r="L15" s="132">
        <f t="shared" si="1"/>
        <v>196</v>
      </c>
      <c r="M15" s="132">
        <f>+G15-'[8]Stanje BO'!M34</f>
        <v>-681.41666666666697</v>
      </c>
      <c r="N15" s="85"/>
      <c r="O15" s="87"/>
      <c r="P15" s="88"/>
    </row>
    <row r="16" spans="1:16" ht="15" customHeight="1" x14ac:dyDescent="0.2">
      <c r="A16" s="43" t="s">
        <v>40</v>
      </c>
      <c r="B16" s="12">
        <f>+'[7]Stanje BO'!K14</f>
        <v>1361</v>
      </c>
      <c r="C16" s="13">
        <f>+'[7]Stanje BO'!L14</f>
        <v>1323</v>
      </c>
      <c r="D16" s="40">
        <f>+'[7]Stanje BO'!M14</f>
        <v>1322</v>
      </c>
      <c r="E16" s="13">
        <v>1778.25</v>
      </c>
      <c r="F16" s="13">
        <v>1481.5833333333333</v>
      </c>
      <c r="G16" s="13">
        <f>+'[7]Stanje BO'!M35</f>
        <v>1371.8333333333333</v>
      </c>
      <c r="H16" s="80">
        <f>+D16/'[8]Stanje BO'!M14*100</f>
        <v>87.203166226912927</v>
      </c>
      <c r="I16" s="81">
        <f t="shared" si="0"/>
        <v>99.924414210128504</v>
      </c>
      <c r="J16" s="105">
        <f>+G16/'[8]Stanje BO'!M35*100</f>
        <v>92.592384273581203</v>
      </c>
      <c r="K16" s="132">
        <f>+D16-'[8]Stanje BO'!M14</f>
        <v>-194</v>
      </c>
      <c r="L16" s="132">
        <f t="shared" si="1"/>
        <v>-1</v>
      </c>
      <c r="M16" s="132">
        <f>+G16-'[8]Stanje BO'!M35</f>
        <v>-109.75</v>
      </c>
      <c r="N16" s="85"/>
      <c r="O16" s="87"/>
      <c r="P16" s="88"/>
    </row>
    <row r="17" spans="1:16" ht="15" customHeight="1" x14ac:dyDescent="0.2">
      <c r="A17" s="43"/>
      <c r="B17" s="12"/>
      <c r="C17" s="13"/>
      <c r="D17" s="40"/>
      <c r="E17" s="13"/>
      <c r="F17" s="13"/>
      <c r="G17" s="13"/>
      <c r="H17" s="80"/>
      <c r="I17" s="81"/>
      <c r="J17" s="105"/>
      <c r="K17" s="132"/>
      <c r="L17" s="132"/>
      <c r="M17" s="132"/>
      <c r="N17" s="85"/>
      <c r="O17" s="87"/>
      <c r="P17" s="88"/>
    </row>
    <row r="18" spans="1:16" ht="15" customHeight="1" x14ac:dyDescent="0.2">
      <c r="A18" s="70" t="s">
        <v>42</v>
      </c>
      <c r="B18" s="71">
        <f>+'[7]Stanje BO'!K16</f>
        <v>17937</v>
      </c>
      <c r="C18" s="17">
        <f>+'[7]Stanje BO'!L16</f>
        <v>18097</v>
      </c>
      <c r="D18" s="72">
        <f>+'[7]Stanje BO'!M16</f>
        <v>18410</v>
      </c>
      <c r="E18" s="17">
        <v>23125.5</v>
      </c>
      <c r="F18" s="17">
        <v>19311</v>
      </c>
      <c r="G18" s="17">
        <f>+'[7]Stanje BO'!M37</f>
        <v>18133.916666666668</v>
      </c>
      <c r="H18" s="126">
        <f>+D18/'[8]Stanje BO'!M16*100</f>
        <v>96.961078632748723</v>
      </c>
      <c r="I18" s="79">
        <f t="shared" si="0"/>
        <v>101.72956843675746</v>
      </c>
      <c r="J18" s="119">
        <f>+G18/'[8]Stanje BO'!M37*100</f>
        <v>93.904596689279003</v>
      </c>
      <c r="K18" s="146">
        <f>+D18-'[8]Stanje BO'!M16</f>
        <v>-577</v>
      </c>
      <c r="L18" s="146">
        <f t="shared" si="1"/>
        <v>313</v>
      </c>
      <c r="M18" s="146">
        <f>+G18-'[8]Stanje BO'!M37</f>
        <v>-1177.0833333333321</v>
      </c>
      <c r="N18" s="85"/>
      <c r="O18" s="87"/>
      <c r="P18" s="88"/>
    </row>
    <row r="19" spans="1:16" ht="15" customHeight="1" x14ac:dyDescent="0.2">
      <c r="A19" s="43" t="s">
        <v>44</v>
      </c>
      <c r="B19" s="12">
        <f>+'[7]Stanje BO'!K17</f>
        <v>2862</v>
      </c>
      <c r="C19" s="13">
        <f>+'[7]Stanje BO'!L17</f>
        <v>2930</v>
      </c>
      <c r="D19" s="40">
        <f>+'[7]Stanje BO'!M17</f>
        <v>3127</v>
      </c>
      <c r="E19" s="13">
        <v>3534.0833333333335</v>
      </c>
      <c r="F19" s="13">
        <v>2945.4166666666665</v>
      </c>
      <c r="G19" s="13">
        <f>+'[7]Stanje BO'!M38</f>
        <v>2900</v>
      </c>
      <c r="H19" s="80">
        <f>+D19/'[8]Stanje BO'!M17*100</f>
        <v>102.62553331145389</v>
      </c>
      <c r="I19" s="81">
        <f t="shared" si="0"/>
        <v>106.7235494880546</v>
      </c>
      <c r="J19" s="105">
        <f>+G19/'[8]Stanje BO'!M38*100</f>
        <v>98.458056302164394</v>
      </c>
      <c r="K19" s="132">
        <f>+D19-'[8]Stanje BO'!M17</f>
        <v>80</v>
      </c>
      <c r="L19" s="132">
        <f t="shared" si="1"/>
        <v>197</v>
      </c>
      <c r="M19" s="132">
        <f>+G19-'[8]Stanje BO'!M38</f>
        <v>-45.416666666666515</v>
      </c>
      <c r="N19" s="85"/>
      <c r="O19" s="87"/>
      <c r="P19" s="88"/>
    </row>
    <row r="20" spans="1:16" ht="15" customHeight="1" x14ac:dyDescent="0.2">
      <c r="A20" s="43" t="s">
        <v>45</v>
      </c>
      <c r="B20" s="12">
        <f>+'[7]Stanje BO'!K18</f>
        <v>1675</v>
      </c>
      <c r="C20" s="13">
        <f>+'[7]Stanje BO'!L18</f>
        <v>1643</v>
      </c>
      <c r="D20" s="40">
        <f>+'[7]Stanje BO'!M18</f>
        <v>1629</v>
      </c>
      <c r="E20" s="13">
        <v>2103.5</v>
      </c>
      <c r="F20" s="13">
        <v>1771.1666666666667</v>
      </c>
      <c r="G20" s="13">
        <f>+'[7]Stanje BO'!M39</f>
        <v>1620.5</v>
      </c>
      <c r="H20" s="80">
        <f>+D20/'[8]Stanje BO'!M18*100</f>
        <v>96.848989298454228</v>
      </c>
      <c r="I20" s="81">
        <f t="shared" si="0"/>
        <v>99.147900182592821</v>
      </c>
      <c r="J20" s="105">
        <f>+G20/'[8]Stanje BO'!M39*100</f>
        <v>91.493365954643821</v>
      </c>
      <c r="K20" s="132">
        <f>+D20-'[8]Stanje BO'!M18</f>
        <v>-53</v>
      </c>
      <c r="L20" s="132">
        <f t="shared" si="1"/>
        <v>-14</v>
      </c>
      <c r="M20" s="132">
        <f>+G20-'[8]Stanje BO'!M39</f>
        <v>-150.66666666666674</v>
      </c>
      <c r="N20" s="85"/>
      <c r="O20" s="87"/>
      <c r="P20" s="88"/>
    </row>
    <row r="21" spans="1:16" ht="15" customHeight="1" x14ac:dyDescent="0.2">
      <c r="A21" s="43" t="s">
        <v>46</v>
      </c>
      <c r="B21" s="12">
        <f>+'[7]Stanje BO'!K19</f>
        <v>2376</v>
      </c>
      <c r="C21" s="13">
        <f>+'[7]Stanje BO'!L19</f>
        <v>2575</v>
      </c>
      <c r="D21" s="40">
        <f>+'[7]Stanje BO'!M19</f>
        <v>2657</v>
      </c>
      <c r="E21" s="13">
        <v>3080.0833333333335</v>
      </c>
      <c r="F21" s="13">
        <v>2621.0833333333335</v>
      </c>
      <c r="G21" s="13">
        <f>+'[7]Stanje BO'!M40</f>
        <v>2478.9166666666665</v>
      </c>
      <c r="H21" s="80">
        <f>+D21/'[8]Stanje BO'!M19*100</f>
        <v>99.252895031751962</v>
      </c>
      <c r="I21" s="81">
        <f t="shared" si="0"/>
        <v>103.18446601941748</v>
      </c>
      <c r="J21" s="105">
        <f>+G21/'[8]Stanje BO'!M40*100</f>
        <v>94.576034082599421</v>
      </c>
      <c r="K21" s="132">
        <f>+D21-'[8]Stanje BO'!M19</f>
        <v>-20</v>
      </c>
      <c r="L21" s="132">
        <f t="shared" si="1"/>
        <v>82</v>
      </c>
      <c r="M21" s="132">
        <f>+G21-'[8]Stanje BO'!M40</f>
        <v>-142.16666666666697</v>
      </c>
      <c r="N21" s="85"/>
      <c r="O21" s="87"/>
      <c r="P21" s="88"/>
    </row>
    <row r="22" spans="1:16" ht="15" customHeight="1" x14ac:dyDescent="0.2">
      <c r="A22" s="43" t="s">
        <v>43</v>
      </c>
      <c r="B22" s="12">
        <f>+'[7]Stanje BO'!K20</f>
        <v>11024</v>
      </c>
      <c r="C22" s="13">
        <f>+'[7]Stanje BO'!L20</f>
        <v>10949</v>
      </c>
      <c r="D22" s="40">
        <f>+'[7]Stanje BO'!M20</f>
        <v>10997</v>
      </c>
      <c r="E22" s="13">
        <v>14407.833333333334</v>
      </c>
      <c r="F22" s="13">
        <v>11973.333333333334</v>
      </c>
      <c r="G22" s="13">
        <f>+'[7]Stanje BO'!M41</f>
        <v>11134.5</v>
      </c>
      <c r="H22" s="80">
        <f>+D22/'[8]Stanje BO'!M20*100</f>
        <v>94.957257577065874</v>
      </c>
      <c r="I22" s="81">
        <f t="shared" si="0"/>
        <v>100.43839620056627</v>
      </c>
      <c r="J22" s="105">
        <f>+G22/'[8]Stanje BO'!M41*100</f>
        <v>92.994153674832958</v>
      </c>
      <c r="K22" s="132">
        <f>+D22-'[8]Stanje BO'!M20</f>
        <v>-584</v>
      </c>
      <c r="L22" s="132">
        <f t="shared" si="1"/>
        <v>48</v>
      </c>
      <c r="M22" s="132">
        <f>+G22-'[8]Stanje BO'!M41</f>
        <v>-838.83333333333394</v>
      </c>
      <c r="N22" s="85"/>
      <c r="O22" s="87"/>
      <c r="P22" s="88"/>
    </row>
    <row r="23" spans="1:16" ht="15" customHeight="1" x14ac:dyDescent="0.2">
      <c r="A23" s="43"/>
      <c r="B23" s="12"/>
      <c r="C23" s="13"/>
      <c r="D23" s="40"/>
      <c r="E23" s="13"/>
      <c r="F23" s="13"/>
      <c r="G23" s="13"/>
      <c r="H23" s="80"/>
      <c r="I23" s="81"/>
      <c r="J23" s="105"/>
      <c r="K23" s="132"/>
      <c r="L23" s="132"/>
      <c r="M23" s="132"/>
      <c r="N23" s="85"/>
      <c r="O23" s="87"/>
      <c r="P23" s="88"/>
    </row>
    <row r="24" spans="1:16" ht="15" customHeight="1" x14ac:dyDescent="0.2">
      <c r="A24" s="127" t="s">
        <v>65</v>
      </c>
      <c r="B24" s="108">
        <f>+'[7]Stanje BO'!K22</f>
        <v>872</v>
      </c>
      <c r="C24" s="109">
        <f>+'[7]Stanje BO'!L22</f>
        <v>987</v>
      </c>
      <c r="D24" s="110">
        <f>+'[7]Stanje BO'!M22</f>
        <v>1198</v>
      </c>
      <c r="E24" s="109">
        <v>615.75</v>
      </c>
      <c r="F24" s="109">
        <v>825.91666666666663</v>
      </c>
      <c r="G24" s="109">
        <f>+'[7]Stanje BO'!M43</f>
        <v>959.75</v>
      </c>
      <c r="H24" s="128">
        <f>+D24/'[8]Stanje BO'!M22*100</f>
        <v>110.61865189289013</v>
      </c>
      <c r="I24" s="129">
        <f t="shared" si="0"/>
        <v>121.37791286727457</v>
      </c>
      <c r="J24" s="130">
        <f>+G24/'[8]Stanje BO'!M43*100</f>
        <v>116.20421753607104</v>
      </c>
      <c r="K24" s="133">
        <f>+D24-'[8]Stanje BO'!M22</f>
        <v>115</v>
      </c>
      <c r="L24" s="133">
        <f t="shared" si="1"/>
        <v>211</v>
      </c>
      <c r="M24" s="133">
        <f>+G24-'[8]Stanje BO'!M43</f>
        <v>133.83333333333337</v>
      </c>
      <c r="N24" s="85"/>
      <c r="O24" s="87"/>
      <c r="P24" s="88"/>
    </row>
    <row r="25" spans="1:16" ht="15" customHeight="1" x14ac:dyDescent="0.2">
      <c r="A25" s="10"/>
      <c r="B25" s="10"/>
      <c r="C25" s="10"/>
      <c r="D25" s="10"/>
      <c r="E25" s="10"/>
      <c r="F25" s="10"/>
      <c r="G25" s="10"/>
      <c r="H25" s="10"/>
      <c r="I25" s="10"/>
      <c r="J25" s="10"/>
      <c r="M25" s="85"/>
      <c r="N25" s="85"/>
      <c r="O25" s="85"/>
      <c r="P25" s="85"/>
    </row>
    <row r="26" spans="1:16" ht="15" customHeight="1" x14ac:dyDescent="0.2">
      <c r="A26" s="68" t="s">
        <v>147</v>
      </c>
      <c r="M26" s="85"/>
      <c r="N26" s="85"/>
      <c r="O26" s="85"/>
      <c r="P26" s="85"/>
    </row>
    <row r="27" spans="1:16" ht="15" customHeight="1" x14ac:dyDescent="0.2">
      <c r="M27" s="85"/>
      <c r="N27" s="85"/>
      <c r="O27" s="85"/>
      <c r="P27" s="85"/>
    </row>
    <row r="28" spans="1:16" ht="15" customHeight="1" x14ac:dyDescent="0.2">
      <c r="M28" s="85"/>
      <c r="N28" s="85"/>
      <c r="O28" s="85"/>
      <c r="P28" s="85"/>
    </row>
    <row r="29" spans="1:16" ht="15" customHeight="1" x14ac:dyDescent="0.2">
      <c r="M29" s="85"/>
      <c r="N29" s="85"/>
      <c r="O29" s="85"/>
      <c r="P29" s="85"/>
    </row>
    <row r="30" spans="1:16" ht="15" customHeight="1" x14ac:dyDescent="0.2">
      <c r="M30" s="85"/>
      <c r="N30" s="85"/>
      <c r="O30" s="85"/>
      <c r="P30" s="85"/>
    </row>
    <row r="31" spans="1:16" ht="15" customHeight="1" x14ac:dyDescent="0.2">
      <c r="M31" s="85"/>
      <c r="N31" s="85"/>
      <c r="O31" s="85"/>
      <c r="P31" s="85"/>
    </row>
    <row r="32" spans="1:16" ht="15" customHeight="1" x14ac:dyDescent="0.2">
      <c r="M32" s="85"/>
      <c r="N32" s="85"/>
      <c r="O32" s="85"/>
      <c r="P32" s="85"/>
    </row>
    <row r="33" spans="13:16" ht="15" customHeight="1" x14ac:dyDescent="0.2">
      <c r="M33" s="85"/>
      <c r="N33" s="85"/>
      <c r="O33" s="85"/>
      <c r="P33" s="85"/>
    </row>
    <row r="34" spans="13:16" ht="15" customHeight="1" x14ac:dyDescent="0.2">
      <c r="M34" s="85"/>
      <c r="N34" s="85"/>
      <c r="O34" s="85"/>
      <c r="P34" s="85"/>
    </row>
    <row r="35" spans="13:16" ht="15" customHeight="1" x14ac:dyDescent="0.2">
      <c r="M35" s="85"/>
      <c r="N35" s="85"/>
      <c r="O35" s="85"/>
      <c r="P35" s="85"/>
    </row>
  </sheetData>
  <mergeCells count="1">
    <mergeCell ref="B4:C4"/>
  </mergeCells>
  <hyperlinks>
    <hyperlink ref="A26" location="Kazalo!A1" display="nazaj na kazalo" xr:uid="{00000000-0004-0000-0800-000000000000}"/>
  </hyperlinks>
  <pageMargins left="0.43307086614173229" right="0.43307086614173229" top="0.98425196850393704" bottom="0.98425196850393704" header="0" footer="0"/>
  <pageSetup paperSize="9" orientation="landscape" horizontalDpi="300" verticalDpi="300" r:id="rId1"/>
  <headerFooter alignWithMargins="0"/>
  <ignoredErrors>
    <ignoredError sqref="D25:I25"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tabSelected="1" workbookViewId="0">
      <selection activeCell="F20" sqref="F20"/>
    </sheetView>
  </sheetViews>
  <sheetFormatPr defaultColWidth="9.140625" defaultRowHeight="15" customHeight="1" x14ac:dyDescent="0.2"/>
  <cols>
    <col min="1" max="1" width="14.28515625" style="6" customWidth="1"/>
    <col min="2" max="4" width="7.85546875" style="6" customWidth="1"/>
    <col min="5" max="7" width="9.28515625" style="6" customWidth="1"/>
    <col min="8" max="10" width="9.85546875" style="6" customWidth="1"/>
    <col min="11" max="11" width="8.28515625" style="6" customWidth="1"/>
    <col min="12" max="16384" width="9.140625" style="6"/>
  </cols>
  <sheetData>
    <row r="1" spans="1:11" ht="15" customHeight="1" x14ac:dyDescent="0.2">
      <c r="A1" s="9" t="s">
        <v>188</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1"/>
      <c r="C3" s="292"/>
      <c r="D3" s="36"/>
      <c r="E3" s="29"/>
      <c r="F3" s="29"/>
      <c r="G3" s="29"/>
      <c r="H3" s="302" t="s">
        <v>63</v>
      </c>
      <c r="I3" s="303"/>
      <c r="J3" s="303"/>
      <c r="K3" s="35"/>
    </row>
    <row r="4" spans="1:11" ht="15" customHeight="1" x14ac:dyDescent="0.2">
      <c r="A4" s="245" t="s">
        <v>67</v>
      </c>
      <c r="B4" s="304"/>
      <c r="C4" s="305"/>
      <c r="D4" s="142"/>
      <c r="E4" s="283"/>
      <c r="F4" s="283"/>
      <c r="G4" s="283"/>
      <c r="H4" s="147" t="str">
        <f>+'[6]5ud'!H4</f>
        <v>XII 24</v>
      </c>
      <c r="I4" s="143" t="str">
        <f>+'[6]5ud'!I4</f>
        <v>XII 24</v>
      </c>
      <c r="J4" s="143" t="str">
        <f>+'[6]5ud'!J4</f>
        <v>I-XII 24</v>
      </c>
      <c r="K4" s="35"/>
    </row>
    <row r="5" spans="1:11" ht="15.75" customHeight="1" x14ac:dyDescent="0.2">
      <c r="A5" s="246" t="s">
        <v>61</v>
      </c>
      <c r="B5" s="165" t="str">
        <f>+'[6]5ud'!B5</f>
        <v>X 24</v>
      </c>
      <c r="C5" s="166" t="str">
        <f>+'[6]5ud'!C5</f>
        <v>XI 24</v>
      </c>
      <c r="D5" s="269" t="str">
        <f>+'[6]5ud'!D5</f>
        <v>XII 24</v>
      </c>
      <c r="E5" s="166" t="str">
        <f>+'[6]5ud'!E5</f>
        <v>I-XII 22</v>
      </c>
      <c r="F5" s="166" t="str">
        <f>+'[6]5ud'!F5</f>
        <v>I-XII 23</v>
      </c>
      <c r="G5" s="166" t="str">
        <f>+'[6]5ud'!G5</f>
        <v>I-XII 24</v>
      </c>
      <c r="H5" s="173" t="str">
        <f>+'[6]5ud'!H5</f>
        <v>XII 23</v>
      </c>
      <c r="I5" s="174" t="str">
        <f>+'[6]5ud'!I5</f>
        <v>XI 24</v>
      </c>
      <c r="J5" s="174" t="str">
        <f>+'[6]5ud'!J5</f>
        <v>I-XII 23</v>
      </c>
      <c r="K5" s="35"/>
    </row>
    <row r="6" spans="1:11" ht="15" customHeight="1" x14ac:dyDescent="0.2">
      <c r="A6" s="21" t="s">
        <v>22</v>
      </c>
      <c r="B6" s="22">
        <f>+'[6]5ud'!B6</f>
        <v>7217</v>
      </c>
      <c r="C6" s="23">
        <f>+'[6]5ud'!C6</f>
        <v>5119</v>
      </c>
      <c r="D6" s="38">
        <f>+'[6]5ud'!D6</f>
        <v>5563</v>
      </c>
      <c r="E6" s="23">
        <f>+'[6]5ud'!E6</f>
        <v>59757</v>
      </c>
      <c r="F6" s="23">
        <f>+'[6]5ud'!F6</f>
        <v>59662</v>
      </c>
      <c r="G6" s="23">
        <f>+'[6]5ud'!G6</f>
        <v>62173</v>
      </c>
      <c r="H6" s="74">
        <f>+'[6]5ud'!H6</f>
        <v>107.24889145941778</v>
      </c>
      <c r="I6" s="76">
        <f>+'[6]5ud'!I6</f>
        <v>108.67356905645633</v>
      </c>
      <c r="J6" s="76">
        <f>+'[6]5ud'!J6</f>
        <v>104.20870906104389</v>
      </c>
      <c r="K6" s="35"/>
    </row>
    <row r="7" spans="1:11" ht="12.75" customHeight="1" x14ac:dyDescent="0.2">
      <c r="A7" s="11"/>
      <c r="B7" s="15"/>
      <c r="C7" s="16"/>
      <c r="D7" s="39"/>
      <c r="E7" s="16"/>
      <c r="F7" s="16"/>
      <c r="G7" s="16"/>
      <c r="H7" s="77"/>
      <c r="I7" s="79"/>
      <c r="J7" s="79"/>
      <c r="K7" s="35"/>
    </row>
    <row r="8" spans="1:11" ht="15" customHeight="1" x14ac:dyDescent="0.2">
      <c r="A8" s="18" t="s">
        <v>23</v>
      </c>
      <c r="B8" s="12">
        <f>+'[6]5ud'!B8</f>
        <v>755</v>
      </c>
      <c r="C8" s="13">
        <f>+'[6]5ud'!C8</f>
        <v>524</v>
      </c>
      <c r="D8" s="40">
        <f>+'[6]5ud'!D8</f>
        <v>639</v>
      </c>
      <c r="E8" s="13">
        <f>+'[6]5ud'!E8</f>
        <v>6413</v>
      </c>
      <c r="F8" s="13">
        <f>+'[6]5ud'!F8</f>
        <v>6248</v>
      </c>
      <c r="G8" s="13">
        <f>+'[6]5ud'!G8</f>
        <v>6770</v>
      </c>
      <c r="H8" s="80">
        <f>+'[6]5ud'!H8</f>
        <v>118.33333333333333</v>
      </c>
      <c r="I8" s="81">
        <f>+'[6]5ud'!I8</f>
        <v>121.94656488549617</v>
      </c>
      <c r="J8" s="81">
        <f>+'[6]5ud'!J8</f>
        <v>108.35467349551857</v>
      </c>
      <c r="K8" s="3"/>
    </row>
    <row r="9" spans="1:11" ht="15" customHeight="1" x14ac:dyDescent="0.2">
      <c r="A9" s="18" t="s">
        <v>24</v>
      </c>
      <c r="B9" s="12">
        <f>+'[6]5ud'!B16</f>
        <v>523</v>
      </c>
      <c r="C9" s="13">
        <f>+'[6]5ud'!C16</f>
        <v>557</v>
      </c>
      <c r="D9" s="40">
        <f>+'[6]5ud'!D16</f>
        <v>396</v>
      </c>
      <c r="E9" s="13">
        <f>+'[6]5ud'!E16</f>
        <v>4705</v>
      </c>
      <c r="F9" s="13">
        <f>+'[6]5ud'!F16</f>
        <v>4517</v>
      </c>
      <c r="G9" s="13">
        <f>+'[6]5ud'!G16</f>
        <v>4588</v>
      </c>
      <c r="H9" s="80">
        <f>+'[6]5ud'!H16</f>
        <v>113.46704871060172</v>
      </c>
      <c r="I9" s="81">
        <f>+'[6]5ud'!I16</f>
        <v>71.095152603231597</v>
      </c>
      <c r="J9" s="81">
        <f>+'[6]5ud'!J16</f>
        <v>101.57183971662609</v>
      </c>
      <c r="K9" s="3"/>
    </row>
    <row r="10" spans="1:11" ht="15" customHeight="1" x14ac:dyDescent="0.2">
      <c r="A10" s="18" t="s">
        <v>25</v>
      </c>
      <c r="B10" s="12">
        <f>+'[6]5ud'!B24</f>
        <v>574</v>
      </c>
      <c r="C10" s="13">
        <f>+'[6]5ud'!C24</f>
        <v>460</v>
      </c>
      <c r="D10" s="40">
        <f>+'[6]5ud'!D24</f>
        <v>595</v>
      </c>
      <c r="E10" s="13">
        <f>+'[6]5ud'!E24</f>
        <v>4854</v>
      </c>
      <c r="F10" s="13">
        <f>+'[6]5ud'!F24</f>
        <v>4979</v>
      </c>
      <c r="G10" s="13">
        <f>+'[6]5ud'!G24</f>
        <v>5182</v>
      </c>
      <c r="H10" s="80">
        <f>+'[6]5ud'!H24</f>
        <v>95.047923322683701</v>
      </c>
      <c r="I10" s="81">
        <f>+'[6]5ud'!I24</f>
        <v>129.34782608695653</v>
      </c>
      <c r="J10" s="81">
        <f>+'[6]5ud'!J24</f>
        <v>104.07712392046595</v>
      </c>
      <c r="K10" s="3"/>
    </row>
    <row r="11" spans="1:11" ht="15" customHeight="1" x14ac:dyDescent="0.2">
      <c r="A11" s="18" t="s">
        <v>26</v>
      </c>
      <c r="B11" s="12">
        <f>+'[6]5ud'!B31</f>
        <v>1756</v>
      </c>
      <c r="C11" s="13">
        <f>+'[6]5ud'!C31</f>
        <v>1228</v>
      </c>
      <c r="D11" s="40">
        <f>+'[6]5ud'!D31</f>
        <v>1150</v>
      </c>
      <c r="E11" s="13">
        <f>+'[6]5ud'!E31</f>
        <v>14529</v>
      </c>
      <c r="F11" s="13">
        <f>+'[6]5ud'!F31</f>
        <v>14701</v>
      </c>
      <c r="G11" s="13">
        <f>+'[6]5ud'!G31</f>
        <v>15343</v>
      </c>
      <c r="H11" s="80">
        <f>+'[6]5ud'!H31</f>
        <v>94.650205761316869</v>
      </c>
      <c r="I11" s="81">
        <f>+'[6]5ud'!I31</f>
        <v>93.648208469055376</v>
      </c>
      <c r="J11" s="81">
        <f>+'[6]5ud'!J31</f>
        <v>104.36704986055369</v>
      </c>
      <c r="K11" s="4"/>
    </row>
    <row r="12" spans="1:11" ht="15" customHeight="1" x14ac:dyDescent="0.2">
      <c r="A12" s="18" t="s">
        <v>27</v>
      </c>
      <c r="B12" s="12">
        <f>+'[6]5ud'!B42</f>
        <v>1167</v>
      </c>
      <c r="C12" s="13">
        <f>+'[6]5ud'!C42</f>
        <v>767</v>
      </c>
      <c r="D12" s="40">
        <f>+'[6]5ud'!D42</f>
        <v>951</v>
      </c>
      <c r="E12" s="13">
        <f>+'[6]5ud'!E42</f>
        <v>8726</v>
      </c>
      <c r="F12" s="13">
        <f>+'[6]5ud'!F42</f>
        <v>9191</v>
      </c>
      <c r="G12" s="13">
        <f>+'[6]5ud'!G42</f>
        <v>9668</v>
      </c>
      <c r="H12" s="80">
        <f>+'[6]5ud'!H42</f>
        <v>116.25916870415649</v>
      </c>
      <c r="I12" s="81">
        <f>+'[6]5ud'!I42</f>
        <v>123.98956975228161</v>
      </c>
      <c r="J12" s="81">
        <f>+'[6]5ud'!J42</f>
        <v>105.18985964530518</v>
      </c>
      <c r="K12" s="4"/>
    </row>
    <row r="13" spans="1:11" ht="15" customHeight="1" x14ac:dyDescent="0.2">
      <c r="A13" s="18" t="s">
        <v>28</v>
      </c>
      <c r="B13" s="12">
        <f>+'[6]5ud'!B49</f>
        <v>532</v>
      </c>
      <c r="C13" s="13">
        <f>+'[6]5ud'!C49</f>
        <v>380</v>
      </c>
      <c r="D13" s="40">
        <f>+'[6]5ud'!D49</f>
        <v>520</v>
      </c>
      <c r="E13" s="13">
        <f>+'[6]5ud'!E49</f>
        <v>4656</v>
      </c>
      <c r="F13" s="13">
        <f>+'[6]5ud'!F49</f>
        <v>4583</v>
      </c>
      <c r="G13" s="13">
        <f>+'[6]5ud'!G49</f>
        <v>4902</v>
      </c>
      <c r="H13" s="80">
        <f>+'[6]5ud'!H49</f>
        <v>111.58798283261801</v>
      </c>
      <c r="I13" s="81">
        <f>+'[6]5ud'!I49</f>
        <v>136.84210526315789</v>
      </c>
      <c r="J13" s="81">
        <f>+'[6]5ud'!J49</f>
        <v>106.96050621863409</v>
      </c>
      <c r="K13" s="5"/>
    </row>
    <row r="14" spans="1:11" ht="15" customHeight="1" x14ac:dyDescent="0.2">
      <c r="A14" s="18" t="s">
        <v>29</v>
      </c>
      <c r="B14" s="12">
        <f>+'[6]5ud'!B55</f>
        <v>279</v>
      </c>
      <c r="C14" s="13">
        <f>+'[6]5ud'!C55</f>
        <v>188</v>
      </c>
      <c r="D14" s="40">
        <f>+'[6]5ud'!D55</f>
        <v>165</v>
      </c>
      <c r="E14" s="13">
        <f>+'[6]5ud'!E55</f>
        <v>2350</v>
      </c>
      <c r="F14" s="13">
        <f>+'[6]5ud'!F55</f>
        <v>2353</v>
      </c>
      <c r="G14" s="13">
        <f>+'[6]5ud'!G55</f>
        <v>2369</v>
      </c>
      <c r="H14" s="80">
        <f>+'[6]5ud'!H55</f>
        <v>101.85185185185186</v>
      </c>
      <c r="I14" s="81">
        <f>+'[6]5ud'!I55</f>
        <v>87.7659574468085</v>
      </c>
      <c r="J14" s="81">
        <f>+'[6]5ud'!J55</f>
        <v>100.679983000425</v>
      </c>
      <c r="K14" s="5"/>
    </row>
    <row r="15" spans="1:11" ht="15" customHeight="1" x14ac:dyDescent="0.2">
      <c r="A15" s="18" t="s">
        <v>30</v>
      </c>
      <c r="B15" s="12">
        <f>+'[6]5ud'!B61</f>
        <v>316</v>
      </c>
      <c r="C15" s="13">
        <f>+'[6]5ud'!C61</f>
        <v>205</v>
      </c>
      <c r="D15" s="40">
        <f>+'[6]5ud'!D61</f>
        <v>201</v>
      </c>
      <c r="E15" s="13">
        <f>+'[6]5ud'!E61</f>
        <v>2873</v>
      </c>
      <c r="F15" s="13">
        <f>+'[6]5ud'!F61</f>
        <v>2522</v>
      </c>
      <c r="G15" s="13">
        <f>+'[6]5ud'!G61</f>
        <v>2621</v>
      </c>
      <c r="H15" s="80">
        <f>+'[6]5ud'!H61</f>
        <v>107.48663101604279</v>
      </c>
      <c r="I15" s="81">
        <f>+'[6]5ud'!I61</f>
        <v>98.048780487804876</v>
      </c>
      <c r="J15" s="81">
        <f>+'[6]5ud'!J61</f>
        <v>103.92545598731166</v>
      </c>
      <c r="K15" s="5"/>
    </row>
    <row r="16" spans="1:11" ht="15" customHeight="1" x14ac:dyDescent="0.2">
      <c r="A16" s="18" t="s">
        <v>31</v>
      </c>
      <c r="B16" s="12">
        <f>+'[6]5ud'!B67</f>
        <v>396</v>
      </c>
      <c r="C16" s="13">
        <f>+'[6]5ud'!C67</f>
        <v>286</v>
      </c>
      <c r="D16" s="40">
        <f>+'[6]5ud'!D67</f>
        <v>251</v>
      </c>
      <c r="E16" s="13">
        <f>+'[6]5ud'!E67</f>
        <v>2746</v>
      </c>
      <c r="F16" s="13">
        <f>+'[6]5ud'!F67</f>
        <v>2787</v>
      </c>
      <c r="G16" s="13">
        <f>+'[6]5ud'!G67</f>
        <v>3052</v>
      </c>
      <c r="H16" s="80">
        <f>+'[6]5ud'!H67</f>
        <v>100.4</v>
      </c>
      <c r="I16" s="81">
        <f>+'[6]5ud'!I67</f>
        <v>87.76223776223776</v>
      </c>
      <c r="J16" s="81">
        <f>+'[6]5ud'!J67</f>
        <v>109.50843200574094</v>
      </c>
      <c r="K16" s="5"/>
    </row>
    <row r="17" spans="1:11" ht="15" customHeight="1" x14ac:dyDescent="0.2">
      <c r="A17" s="18" t="s">
        <v>32</v>
      </c>
      <c r="B17" s="12">
        <f>+'[6]5ud'!B71</f>
        <v>210</v>
      </c>
      <c r="C17" s="13">
        <f>+'[6]5ud'!C71</f>
        <v>133</v>
      </c>
      <c r="D17" s="40">
        <f>+'[6]5ud'!D71</f>
        <v>198</v>
      </c>
      <c r="E17" s="13">
        <f>+'[6]5ud'!E71</f>
        <v>2109</v>
      </c>
      <c r="F17" s="13">
        <f>+'[6]5ud'!F71</f>
        <v>1818</v>
      </c>
      <c r="G17" s="13">
        <f>+'[6]5ud'!G71</f>
        <v>1853</v>
      </c>
      <c r="H17" s="80">
        <f>+'[6]5ud'!H71</f>
        <v>125.31645569620254</v>
      </c>
      <c r="I17" s="81">
        <f>+'[6]5ud'!I71</f>
        <v>148.87218045112783</v>
      </c>
      <c r="J17" s="81">
        <f>+'[6]5ud'!J71</f>
        <v>101.92519251925192</v>
      </c>
      <c r="K17" s="5"/>
    </row>
    <row r="18" spans="1:11" ht="15" customHeight="1" x14ac:dyDescent="0.2">
      <c r="A18" s="18" t="s">
        <v>33</v>
      </c>
      <c r="B18" s="12">
        <f>+'[6]5ud'!B76</f>
        <v>198</v>
      </c>
      <c r="C18" s="13">
        <f>+'[6]5ud'!C76</f>
        <v>109</v>
      </c>
      <c r="D18" s="40">
        <f>+'[6]5ud'!D76</f>
        <v>122</v>
      </c>
      <c r="E18" s="13">
        <f>+'[6]5ud'!E76</f>
        <v>1648</v>
      </c>
      <c r="F18" s="13">
        <f>+'[6]5ud'!F76</f>
        <v>1741</v>
      </c>
      <c r="G18" s="13">
        <f>+'[6]5ud'!G76</f>
        <v>1666</v>
      </c>
      <c r="H18" s="80">
        <f>+'[6]5ud'!H76</f>
        <v>114.01869158878503</v>
      </c>
      <c r="I18" s="81">
        <f>+'[6]5ud'!I76</f>
        <v>111.92660550458714</v>
      </c>
      <c r="J18" s="81">
        <f>+'[6]5ud'!J76</f>
        <v>95.692130959218829</v>
      </c>
      <c r="K18" s="5"/>
    </row>
    <row r="19" spans="1:11" ht="15" customHeight="1" x14ac:dyDescent="0.2">
      <c r="A19" s="25" t="s">
        <v>34</v>
      </c>
      <c r="B19" s="26">
        <f>+'[6]5ud'!B82</f>
        <v>511</v>
      </c>
      <c r="C19" s="27">
        <f>+'[6]5ud'!C82</f>
        <v>282</v>
      </c>
      <c r="D19" s="41">
        <f>+'[6]5ud'!D82</f>
        <v>375</v>
      </c>
      <c r="E19" s="27">
        <f>+'[6]5ud'!E82</f>
        <v>4148</v>
      </c>
      <c r="F19" s="27">
        <f>+'[6]5ud'!F82</f>
        <v>4222</v>
      </c>
      <c r="G19" s="27">
        <f>+'[6]5ud'!G82</f>
        <v>4159</v>
      </c>
      <c r="H19" s="82">
        <f>+'[6]5ud'!H82</f>
        <v>121.35922330097087</v>
      </c>
      <c r="I19" s="83">
        <f>+'[6]5ud'!I82</f>
        <v>132.97872340425531</v>
      </c>
      <c r="J19" s="83">
        <f>+'[6]5ud'!J82</f>
        <v>98.507816200852673</v>
      </c>
      <c r="K19" s="5"/>
    </row>
    <row r="20" spans="1:11" ht="15" customHeight="1" x14ac:dyDescent="0.2">
      <c r="A20" s="10"/>
      <c r="B20" s="10"/>
      <c r="C20" s="10"/>
      <c r="D20" s="10"/>
      <c r="E20" s="10"/>
      <c r="F20" s="10"/>
      <c r="G20" s="10"/>
      <c r="H20" s="10"/>
      <c r="I20" s="10"/>
      <c r="J20" s="10"/>
    </row>
    <row r="21" spans="1:11" ht="15" customHeight="1" x14ac:dyDescent="0.2">
      <c r="A21" s="68" t="s">
        <v>147</v>
      </c>
    </row>
  </sheetData>
  <mergeCells count="2">
    <mergeCell ref="B4:C4"/>
    <mergeCell ref="H3:J3"/>
  </mergeCells>
  <hyperlinks>
    <hyperlink ref="A21" location="Kazalo!A1" display="nazaj na kazalo" xr:uid="{00000000-0004-0000-09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5"/>
  <sheetViews>
    <sheetView showGridLines="0" tabSelected="1" workbookViewId="0">
      <selection activeCell="F20" sqref="F20"/>
    </sheetView>
  </sheetViews>
  <sheetFormatPr defaultColWidth="9.140625" defaultRowHeight="15" customHeight="1" x14ac:dyDescent="0.2"/>
  <cols>
    <col min="1" max="1" width="21.5703125" style="6" customWidth="1"/>
    <col min="2" max="7" width="8" style="6" customWidth="1"/>
    <col min="8" max="10" width="8.14062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187</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1"/>
      <c r="C3" s="292"/>
      <c r="D3" s="36"/>
      <c r="E3" s="29"/>
      <c r="F3" s="29"/>
      <c r="G3" s="29"/>
      <c r="H3" s="302" t="s">
        <v>63</v>
      </c>
      <c r="I3" s="303"/>
      <c r="J3" s="303"/>
      <c r="K3" s="35"/>
      <c r="L3" s="35"/>
      <c r="M3" s="35"/>
    </row>
    <row r="4" spans="1:17" ht="15" customHeight="1" x14ac:dyDescent="0.2">
      <c r="A4" s="118" t="s">
        <v>89</v>
      </c>
      <c r="B4" s="304"/>
      <c r="C4" s="305"/>
      <c r="D4" s="142"/>
      <c r="E4" s="283"/>
      <c r="F4" s="283"/>
      <c r="G4" s="283"/>
      <c r="H4" s="147" t="str">
        <f>+'[6]5ud'!H4</f>
        <v>XII 24</v>
      </c>
      <c r="I4" s="143" t="str">
        <f>+'[6]5ud'!I4</f>
        <v>XII 24</v>
      </c>
      <c r="J4" s="143" t="str">
        <f>+'[6]5ud'!J4</f>
        <v>I-XII 24</v>
      </c>
      <c r="K4" s="35"/>
      <c r="L4" s="35"/>
      <c r="M4" s="35"/>
    </row>
    <row r="5" spans="1:17" ht="15" customHeight="1" x14ac:dyDescent="0.2">
      <c r="A5" s="175" t="s">
        <v>60</v>
      </c>
      <c r="B5" s="165" t="str">
        <f>+'[6]5ud'!B5</f>
        <v>X 24</v>
      </c>
      <c r="C5" s="166" t="str">
        <f>+'[6]5ud'!C5</f>
        <v>XI 24</v>
      </c>
      <c r="D5" s="269" t="str">
        <f>+'[6]5ud'!D5</f>
        <v>XII 24</v>
      </c>
      <c r="E5" s="166" t="str">
        <f>+'[6]5ud'!E5</f>
        <v>I-XII 22</v>
      </c>
      <c r="F5" s="166" t="str">
        <f>+'[6]5ud'!F5</f>
        <v>I-XII 23</v>
      </c>
      <c r="G5" s="166" t="str">
        <f>+'[6]5ud'!G5</f>
        <v>I-XII 24</v>
      </c>
      <c r="H5" s="173" t="str">
        <f>+'[6]5ud'!H5</f>
        <v>XII 23</v>
      </c>
      <c r="I5" s="174" t="str">
        <f>+'[6]5ud'!I5</f>
        <v>XI 24</v>
      </c>
      <c r="J5" s="174" t="str">
        <f>+'[6]5ud'!J5</f>
        <v>I-XII 23</v>
      </c>
      <c r="K5" s="35"/>
      <c r="L5" s="35"/>
      <c r="M5" s="84"/>
      <c r="N5" s="85"/>
      <c r="O5" s="85"/>
      <c r="P5" s="85"/>
      <c r="Q5" s="85"/>
    </row>
    <row r="6" spans="1:17" ht="15" customHeight="1" x14ac:dyDescent="0.2">
      <c r="A6" s="21" t="s">
        <v>22</v>
      </c>
      <c r="B6" s="22">
        <f>+[7]Priliv!K4</f>
        <v>7217</v>
      </c>
      <c r="C6" s="23">
        <f>+[7]Priliv!L4</f>
        <v>5119</v>
      </c>
      <c r="D6" s="38">
        <f>+[7]Priliv!M4</f>
        <v>5563</v>
      </c>
      <c r="E6" s="23">
        <v>59757</v>
      </c>
      <c r="F6" s="23">
        <v>59662</v>
      </c>
      <c r="G6" s="23">
        <f>+[7]Priliv!M25</f>
        <v>62173</v>
      </c>
      <c r="H6" s="74">
        <f>+D6/[8]Priliv!M4*100</f>
        <v>107.24889145941778</v>
      </c>
      <c r="I6" s="76">
        <f>+D6/C6*100</f>
        <v>108.67356905645633</v>
      </c>
      <c r="J6" s="76">
        <f>+G6/[8]Priliv!M25*100</f>
        <v>104.20870906104389</v>
      </c>
      <c r="K6" s="35"/>
      <c r="L6" s="35"/>
      <c r="M6" s="84"/>
      <c r="N6" s="85"/>
      <c r="O6" s="85"/>
      <c r="P6" s="85"/>
      <c r="Q6" s="85"/>
    </row>
    <row r="7" spans="1:17" ht="12.75" customHeight="1" x14ac:dyDescent="0.2">
      <c r="A7" s="11"/>
      <c r="B7" s="15"/>
      <c r="C7" s="16"/>
      <c r="D7" s="39"/>
      <c r="E7" s="16"/>
      <c r="F7" s="16"/>
      <c r="G7" s="16"/>
      <c r="H7" s="77"/>
      <c r="I7" s="79"/>
      <c r="J7" s="79"/>
      <c r="K7" s="35"/>
      <c r="L7" s="35"/>
      <c r="M7" s="84"/>
      <c r="N7" s="85"/>
      <c r="O7" s="85"/>
      <c r="P7" s="85"/>
      <c r="Q7" s="85"/>
    </row>
    <row r="8" spans="1:17" ht="15" customHeight="1" x14ac:dyDescent="0.2">
      <c r="A8" s="70" t="s">
        <v>35</v>
      </c>
      <c r="B8" s="71">
        <f>+[7]Priliv!K6</f>
        <v>4343</v>
      </c>
      <c r="C8" s="17">
        <f>+[7]Priliv!L6</f>
        <v>2798</v>
      </c>
      <c r="D8" s="72">
        <f>+[7]Priliv!M6</f>
        <v>3242</v>
      </c>
      <c r="E8" s="17">
        <v>34909</v>
      </c>
      <c r="F8" s="17">
        <v>34554</v>
      </c>
      <c r="G8" s="17">
        <f>+[7]Priliv!M27</f>
        <v>36000</v>
      </c>
      <c r="H8" s="126">
        <f>+D8/[8]Priliv!M6*100</f>
        <v>114.39661256175017</v>
      </c>
      <c r="I8" s="79">
        <f t="shared" ref="I8:I16" si="0">+D8/C8*100</f>
        <v>115.86847748391709</v>
      </c>
      <c r="J8" s="79">
        <f>+G8/[8]Priliv!M27*100</f>
        <v>104.18475429762111</v>
      </c>
      <c r="K8" s="3"/>
      <c r="L8" s="3"/>
      <c r="M8" s="86"/>
      <c r="N8" s="85"/>
      <c r="O8" s="85"/>
      <c r="P8" s="85"/>
      <c r="Q8" s="85"/>
    </row>
    <row r="9" spans="1:17" ht="15" customHeight="1" x14ac:dyDescent="0.2">
      <c r="A9" s="43" t="s">
        <v>41</v>
      </c>
      <c r="B9" s="12">
        <f>+[7]Priliv!K7</f>
        <v>439</v>
      </c>
      <c r="C9" s="13">
        <f>+[7]Priliv!L7</f>
        <v>290</v>
      </c>
      <c r="D9" s="40">
        <f>+[7]Priliv!M7</f>
        <v>261</v>
      </c>
      <c r="E9" s="13">
        <v>3834</v>
      </c>
      <c r="F9" s="13">
        <v>3432</v>
      </c>
      <c r="G9" s="13">
        <f>+[7]Priliv!M28</f>
        <v>3712</v>
      </c>
      <c r="H9" s="80">
        <f>+D9/[8]Priliv!M7*100</f>
        <v>102.35294117647058</v>
      </c>
      <c r="I9" s="81">
        <f t="shared" si="0"/>
        <v>90</v>
      </c>
      <c r="J9" s="81">
        <f>+G9/[8]Priliv!M28*100</f>
        <v>108.15850815850816</v>
      </c>
      <c r="K9" s="3"/>
      <c r="L9" s="3"/>
      <c r="M9" s="86"/>
      <c r="N9" s="85"/>
      <c r="O9" s="85"/>
      <c r="P9" s="87"/>
      <c r="Q9" s="88"/>
    </row>
    <row r="10" spans="1:17" ht="15" customHeight="1" x14ac:dyDescent="0.2">
      <c r="A10" s="43" t="s">
        <v>38</v>
      </c>
      <c r="B10" s="12">
        <f>+[7]Priliv!K8</f>
        <v>285</v>
      </c>
      <c r="C10" s="13">
        <f>+[7]Priliv!L8</f>
        <v>158</v>
      </c>
      <c r="D10" s="40">
        <f>+[7]Priliv!M8</f>
        <v>160</v>
      </c>
      <c r="E10" s="13">
        <v>2185</v>
      </c>
      <c r="F10" s="13">
        <v>2209</v>
      </c>
      <c r="G10" s="13">
        <f>+[7]Priliv!M29</f>
        <v>2285</v>
      </c>
      <c r="H10" s="80">
        <f>+D10/[8]Priliv!M8*100</f>
        <v>111.88811188811189</v>
      </c>
      <c r="I10" s="81">
        <f t="shared" si="0"/>
        <v>101.26582278481013</v>
      </c>
      <c r="J10" s="81">
        <f>+G10/[8]Priliv!M29*100</f>
        <v>103.44047080126755</v>
      </c>
      <c r="K10" s="3"/>
      <c r="L10" s="3"/>
      <c r="M10" s="86"/>
      <c r="N10" s="85"/>
      <c r="O10" s="85"/>
      <c r="P10" s="87"/>
      <c r="Q10" s="88"/>
    </row>
    <row r="11" spans="1:17" ht="15" customHeight="1" x14ac:dyDescent="0.2">
      <c r="A11" s="43" t="s">
        <v>37</v>
      </c>
      <c r="B11" s="12">
        <f>+[7]Priliv!K9</f>
        <v>1486</v>
      </c>
      <c r="C11" s="13">
        <f>+[7]Priliv!L9</f>
        <v>985</v>
      </c>
      <c r="D11" s="40">
        <f>+[7]Priliv!M9</f>
        <v>1083</v>
      </c>
      <c r="E11" s="13">
        <v>10844</v>
      </c>
      <c r="F11" s="13">
        <v>11278</v>
      </c>
      <c r="G11" s="13">
        <f>+[7]Priliv!M30</f>
        <v>11874</v>
      </c>
      <c r="H11" s="80">
        <f>+D11/[8]Priliv!M9*100</f>
        <v>116.32653061224489</v>
      </c>
      <c r="I11" s="81">
        <f t="shared" si="0"/>
        <v>109.94923857868019</v>
      </c>
      <c r="J11" s="81">
        <f>+G11/[8]Priliv!M30*100</f>
        <v>105.28462493349883</v>
      </c>
      <c r="K11" s="4"/>
      <c r="L11" s="4"/>
      <c r="M11" s="89"/>
      <c r="N11" s="85"/>
      <c r="O11" s="85"/>
      <c r="P11" s="87"/>
      <c r="Q11" s="88"/>
    </row>
    <row r="12" spans="1:17" ht="15" customHeight="1" x14ac:dyDescent="0.2">
      <c r="A12" s="43" t="s">
        <v>36</v>
      </c>
      <c r="B12" s="12">
        <f>+[7]Priliv!K10</f>
        <v>562</v>
      </c>
      <c r="C12" s="13">
        <f>+[7]Priliv!L10</f>
        <v>374</v>
      </c>
      <c r="D12" s="40">
        <f>+[7]Priliv!M10</f>
        <v>507</v>
      </c>
      <c r="E12" s="13">
        <v>4668</v>
      </c>
      <c r="F12" s="13">
        <v>4627</v>
      </c>
      <c r="G12" s="13">
        <f>+[7]Priliv!M31</f>
        <v>4910</v>
      </c>
      <c r="H12" s="80">
        <f>+D12/[8]Priliv!M10*100</f>
        <v>109.03225806451613</v>
      </c>
      <c r="I12" s="81">
        <f t="shared" si="0"/>
        <v>135.56149732620321</v>
      </c>
      <c r="J12" s="81">
        <f>+G12/[8]Priliv!M31*100</f>
        <v>106.1162740436568</v>
      </c>
      <c r="K12" s="4"/>
      <c r="L12" s="4"/>
      <c r="M12" s="89"/>
      <c r="N12" s="85"/>
      <c r="O12" s="85"/>
      <c r="P12" s="87"/>
      <c r="Q12" s="88"/>
    </row>
    <row r="13" spans="1:17" ht="15" customHeight="1" x14ac:dyDescent="0.2">
      <c r="A13" s="43" t="s">
        <v>469</v>
      </c>
      <c r="B13" s="12">
        <f>+[7]Priliv!K11</f>
        <v>237</v>
      </c>
      <c r="C13" s="13">
        <f>+[7]Priliv!L11</f>
        <v>137</v>
      </c>
      <c r="D13" s="40">
        <f>+[7]Priliv!M11</f>
        <v>185</v>
      </c>
      <c r="E13" s="13">
        <v>2137</v>
      </c>
      <c r="F13" s="13">
        <v>1840</v>
      </c>
      <c r="G13" s="13">
        <f>+[7]Priliv!M32</f>
        <v>1877</v>
      </c>
      <c r="H13" s="80">
        <f>+D13/[8]Priliv!M11*100</f>
        <v>130.28169014084509</v>
      </c>
      <c r="I13" s="81">
        <f t="shared" si="0"/>
        <v>135.03649635036496</v>
      </c>
      <c r="J13" s="81">
        <f>+G13/[8]Priliv!M32*100</f>
        <v>102.01086956521739</v>
      </c>
      <c r="K13" s="4"/>
      <c r="L13" s="4"/>
      <c r="M13" s="89"/>
      <c r="N13" s="85"/>
      <c r="O13" s="85"/>
      <c r="P13" s="87"/>
      <c r="Q13" s="88"/>
    </row>
    <row r="14" spans="1:17" ht="15" customHeight="1" x14ac:dyDescent="0.2">
      <c r="A14" s="43" t="s">
        <v>470</v>
      </c>
      <c r="B14" s="12">
        <f>+[7]Priliv!K12</f>
        <v>148</v>
      </c>
      <c r="C14" s="13">
        <f>+[7]Priliv!L12</f>
        <v>103</v>
      </c>
      <c r="D14" s="40">
        <f>+[7]Priliv!M12</f>
        <v>118</v>
      </c>
      <c r="E14" s="13">
        <v>1307</v>
      </c>
      <c r="F14" s="13">
        <v>1334</v>
      </c>
      <c r="G14" s="13">
        <f>+[7]Priliv!M33</f>
        <v>1283</v>
      </c>
      <c r="H14" s="80">
        <f>+D14/[8]Priliv!M12*100</f>
        <v>108.25688073394495</v>
      </c>
      <c r="I14" s="81">
        <f t="shared" si="0"/>
        <v>114.5631067961165</v>
      </c>
      <c r="J14" s="81">
        <f>+G14/[8]Priliv!M33*100</f>
        <v>96.176911544227877</v>
      </c>
      <c r="K14" s="4"/>
      <c r="L14" s="4"/>
      <c r="M14" s="89"/>
      <c r="N14" s="85"/>
      <c r="O14" s="85"/>
      <c r="P14" s="87"/>
      <c r="Q14" s="88"/>
    </row>
    <row r="15" spans="1:17" ht="15" customHeight="1" x14ac:dyDescent="0.2">
      <c r="A15" s="43" t="s">
        <v>39</v>
      </c>
      <c r="B15" s="12">
        <f>+[7]Priliv!K13</f>
        <v>995</v>
      </c>
      <c r="C15" s="13">
        <f>+[7]Priliv!L13</f>
        <v>646</v>
      </c>
      <c r="D15" s="40">
        <f>+[7]Priliv!M13</f>
        <v>806</v>
      </c>
      <c r="E15" s="13">
        <v>8344</v>
      </c>
      <c r="F15" s="13">
        <v>8179</v>
      </c>
      <c r="G15" s="13">
        <f>+[7]Priliv!M34</f>
        <v>8468</v>
      </c>
      <c r="H15" s="80">
        <f>+D15/[8]Priliv!M13*100</f>
        <v>117.32168850072779</v>
      </c>
      <c r="I15" s="81">
        <f t="shared" si="0"/>
        <v>124.76780185758514</v>
      </c>
      <c r="J15" s="81">
        <f>+G15/[8]Priliv!M34*100</f>
        <v>103.53343929575742</v>
      </c>
      <c r="K15" s="4"/>
      <c r="L15" s="4"/>
      <c r="M15" s="89"/>
      <c r="N15" s="85"/>
      <c r="O15" s="85"/>
      <c r="P15" s="87"/>
      <c r="Q15" s="88"/>
    </row>
    <row r="16" spans="1:17" ht="15" customHeight="1" x14ac:dyDescent="0.2">
      <c r="A16" s="43" t="s">
        <v>40</v>
      </c>
      <c r="B16" s="12">
        <f>+[7]Priliv!K14</f>
        <v>191</v>
      </c>
      <c r="C16" s="13">
        <f>+[7]Priliv!L14</f>
        <v>105</v>
      </c>
      <c r="D16" s="40">
        <f>+[7]Priliv!M14</f>
        <v>122</v>
      </c>
      <c r="E16" s="13">
        <v>1590</v>
      </c>
      <c r="F16" s="13">
        <v>1655</v>
      </c>
      <c r="G16" s="13">
        <f>+[7]Priliv!M35</f>
        <v>1591</v>
      </c>
      <c r="H16" s="80">
        <f>+D16/[8]Priliv!M14*100</f>
        <v>119.6078431372549</v>
      </c>
      <c r="I16" s="81">
        <f t="shared" si="0"/>
        <v>116.1904761904762</v>
      </c>
      <c r="J16" s="81">
        <f>+G16/[8]Priliv!M35*100</f>
        <v>96.132930513595156</v>
      </c>
      <c r="K16" s="4"/>
      <c r="L16" s="4"/>
      <c r="M16" s="89"/>
      <c r="N16" s="85"/>
      <c r="O16" s="85"/>
      <c r="P16" s="87"/>
      <c r="Q16" s="88"/>
    </row>
    <row r="17" spans="1:17" ht="15" customHeight="1" x14ac:dyDescent="0.2">
      <c r="A17" s="43"/>
      <c r="B17" s="12"/>
      <c r="C17" s="13"/>
      <c r="D17" s="40"/>
      <c r="E17" s="13"/>
      <c r="F17" s="13"/>
      <c r="G17" s="13"/>
      <c r="H17" s="80"/>
      <c r="I17" s="81"/>
      <c r="J17" s="81"/>
      <c r="K17" s="4"/>
      <c r="L17" s="4"/>
      <c r="M17" s="89"/>
      <c r="N17" s="85"/>
      <c r="O17" s="85"/>
      <c r="P17" s="87"/>
      <c r="Q17" s="88"/>
    </row>
    <row r="18" spans="1:17" ht="15" customHeight="1" x14ac:dyDescent="0.2">
      <c r="A18" s="70" t="s">
        <v>42</v>
      </c>
      <c r="B18" s="71">
        <f>+[7]Priliv!K16</f>
        <v>2659</v>
      </c>
      <c r="C18" s="17">
        <f>+[7]Priliv!L16</f>
        <v>2056</v>
      </c>
      <c r="D18" s="72">
        <f>+[7]Priliv!M16</f>
        <v>1936</v>
      </c>
      <c r="E18" s="17">
        <v>22777</v>
      </c>
      <c r="F18" s="17">
        <v>22693</v>
      </c>
      <c r="G18" s="17">
        <f>+[7]Priliv!M37</f>
        <v>23310</v>
      </c>
      <c r="H18" s="126">
        <f>+D18/[8]Priliv!M16*100</f>
        <v>99.028132992327372</v>
      </c>
      <c r="I18" s="79">
        <f>+D18/C18*100</f>
        <v>94.163424124513611</v>
      </c>
      <c r="J18" s="79">
        <f>+G18/[8]Priliv!M37*100</f>
        <v>102.71890010135284</v>
      </c>
      <c r="K18" s="4"/>
      <c r="L18" s="4"/>
      <c r="M18" s="89"/>
      <c r="N18" s="85"/>
      <c r="O18" s="85"/>
      <c r="P18" s="87"/>
      <c r="Q18" s="88"/>
    </row>
    <row r="19" spans="1:17" ht="15" customHeight="1" x14ac:dyDescent="0.2">
      <c r="A19" s="43" t="s">
        <v>44</v>
      </c>
      <c r="B19" s="12">
        <f>+[7]Priliv!K17</f>
        <v>581</v>
      </c>
      <c r="C19" s="13">
        <f>+[7]Priliv!L17</f>
        <v>439</v>
      </c>
      <c r="D19" s="40">
        <f>+[7]Priliv!M17</f>
        <v>555</v>
      </c>
      <c r="E19" s="13">
        <v>4797</v>
      </c>
      <c r="F19" s="13">
        <v>4764</v>
      </c>
      <c r="G19" s="13">
        <f>+[7]Priliv!M38</f>
        <v>5001</v>
      </c>
      <c r="H19" s="80">
        <f>+D19/[8]Priliv!M17*100</f>
        <v>101.46252285191957</v>
      </c>
      <c r="I19" s="81">
        <f>+D19/C19*100</f>
        <v>126.42369020501138</v>
      </c>
      <c r="J19" s="81">
        <f>+G19/[8]Priliv!M38*100</f>
        <v>104.97481108312343</v>
      </c>
      <c r="K19" s="4"/>
      <c r="L19" s="4"/>
      <c r="M19" s="89"/>
      <c r="N19" s="85"/>
      <c r="O19" s="85"/>
      <c r="P19" s="87"/>
      <c r="Q19" s="88"/>
    </row>
    <row r="20" spans="1:17" ht="15" customHeight="1" x14ac:dyDescent="0.2">
      <c r="A20" s="43" t="s">
        <v>45</v>
      </c>
      <c r="B20" s="12">
        <f>+[7]Priliv!K18</f>
        <v>292</v>
      </c>
      <c r="C20" s="13">
        <f>+[7]Priliv!L18</f>
        <v>195</v>
      </c>
      <c r="D20" s="40">
        <f>+[7]Priliv!M18</f>
        <v>167</v>
      </c>
      <c r="E20" s="13">
        <v>2384</v>
      </c>
      <c r="F20" s="13">
        <v>2411</v>
      </c>
      <c r="G20" s="13">
        <f>+[7]Priliv!M39</f>
        <v>2421</v>
      </c>
      <c r="H20" s="80">
        <f>+D20/[8]Priliv!M18*100</f>
        <v>99.404761904761912</v>
      </c>
      <c r="I20" s="81">
        <f>+D20/C20*100</f>
        <v>85.641025641025635</v>
      </c>
      <c r="J20" s="81">
        <f>+G20/[8]Priliv!M39*100</f>
        <v>100.41476565740356</v>
      </c>
      <c r="K20" s="4"/>
      <c r="L20" s="4"/>
      <c r="M20" s="89"/>
      <c r="N20" s="85"/>
      <c r="O20" s="85"/>
      <c r="P20" s="87"/>
      <c r="Q20" s="88"/>
    </row>
    <row r="21" spans="1:17" ht="15" customHeight="1" x14ac:dyDescent="0.2">
      <c r="A21" s="43" t="s">
        <v>46</v>
      </c>
      <c r="B21" s="12">
        <f>+[7]Priliv!K19</f>
        <v>408</v>
      </c>
      <c r="C21" s="13">
        <f>+[7]Priliv!L19</f>
        <v>434</v>
      </c>
      <c r="D21" s="40">
        <f>+[7]Priliv!M19</f>
        <v>287</v>
      </c>
      <c r="E21" s="13">
        <v>3558</v>
      </c>
      <c r="F21" s="13">
        <v>3404</v>
      </c>
      <c r="G21" s="13">
        <f>+[7]Priliv!M40</f>
        <v>3488</v>
      </c>
      <c r="H21" s="80">
        <f>+D21/[8]Priliv!M19*100</f>
        <v>112.109375</v>
      </c>
      <c r="I21" s="81">
        <f>+D21/C21*100</f>
        <v>66.129032258064512</v>
      </c>
      <c r="J21" s="81">
        <f>+G21/[8]Priliv!M40*100</f>
        <v>102.46768507638073</v>
      </c>
      <c r="K21" s="5"/>
      <c r="L21" s="5"/>
      <c r="M21" s="86"/>
      <c r="N21" s="85"/>
      <c r="O21" s="85"/>
      <c r="P21" s="87"/>
      <c r="Q21" s="88"/>
    </row>
    <row r="22" spans="1:17" ht="15" customHeight="1" x14ac:dyDescent="0.2">
      <c r="A22" s="43" t="s">
        <v>43</v>
      </c>
      <c r="B22" s="12">
        <f>+[7]Priliv!K20</f>
        <v>1378</v>
      </c>
      <c r="C22" s="13">
        <f>+[7]Priliv!L20</f>
        <v>988</v>
      </c>
      <c r="D22" s="40">
        <f>+[7]Priliv!M20</f>
        <v>927</v>
      </c>
      <c r="E22" s="13">
        <v>12038</v>
      </c>
      <c r="F22" s="13">
        <v>12114</v>
      </c>
      <c r="G22" s="13">
        <f>+[7]Priliv!M41</f>
        <v>12400</v>
      </c>
      <c r="H22" s="80">
        <f>+D22/[8]Priliv!M20*100</f>
        <v>94.207317073170728</v>
      </c>
      <c r="I22" s="81">
        <f>+D22/C22*100</f>
        <v>93.825910931174079</v>
      </c>
      <c r="J22" s="81">
        <f>+G22/[8]Priliv!M41*100</f>
        <v>102.36090473831929</v>
      </c>
      <c r="K22" s="5"/>
      <c r="L22" s="5"/>
      <c r="M22" s="86"/>
      <c r="N22" s="85"/>
      <c r="O22" s="85"/>
      <c r="P22" s="87"/>
      <c r="Q22" s="88"/>
    </row>
    <row r="23" spans="1:17" ht="15" customHeight="1" x14ac:dyDescent="0.2">
      <c r="A23" s="43"/>
      <c r="B23" s="12"/>
      <c r="C23" s="13"/>
      <c r="D23" s="40"/>
      <c r="E23" s="13"/>
      <c r="F23" s="13"/>
      <c r="G23" s="13"/>
      <c r="H23" s="80"/>
      <c r="I23" s="81"/>
      <c r="J23" s="81"/>
      <c r="K23" s="5"/>
      <c r="L23" s="5"/>
      <c r="M23" s="86"/>
      <c r="N23" s="85"/>
      <c r="O23" s="85"/>
      <c r="P23" s="87"/>
      <c r="Q23" s="88"/>
    </row>
    <row r="24" spans="1:17" ht="15" customHeight="1" x14ac:dyDescent="0.2">
      <c r="A24" s="25" t="s">
        <v>65</v>
      </c>
      <c r="B24" s="26">
        <f>+[7]Priliv!K22</f>
        <v>215</v>
      </c>
      <c r="C24" s="27">
        <f>+[7]Priliv!L22</f>
        <v>265</v>
      </c>
      <c r="D24" s="41">
        <f>+[7]Priliv!M22</f>
        <v>385</v>
      </c>
      <c r="E24" s="27">
        <v>2071</v>
      </c>
      <c r="F24" s="27">
        <v>2415</v>
      </c>
      <c r="G24" s="27">
        <f>+[7]Priliv!M43</f>
        <v>2863</v>
      </c>
      <c r="H24" s="82">
        <f>+D24/[8]Priliv!M22*100</f>
        <v>96.733668341708551</v>
      </c>
      <c r="I24" s="83">
        <f>+D24/C24*100</f>
        <v>145.28301886792451</v>
      </c>
      <c r="J24" s="83">
        <f>+G24/[8]Priliv!M43*100</f>
        <v>118.55072463768114</v>
      </c>
      <c r="K24" s="5"/>
      <c r="L24" s="5"/>
      <c r="M24" s="86"/>
      <c r="N24" s="85"/>
      <c r="O24" s="85"/>
      <c r="P24" s="87"/>
      <c r="Q24" s="88"/>
    </row>
    <row r="25" spans="1:17" ht="15" customHeight="1" x14ac:dyDescent="0.2">
      <c r="A25" s="10"/>
      <c r="B25" s="10"/>
      <c r="C25" s="10"/>
      <c r="D25" s="10"/>
      <c r="E25" s="10"/>
      <c r="F25" s="10"/>
      <c r="G25" s="10"/>
      <c r="H25" s="10"/>
      <c r="I25" s="10"/>
      <c r="J25" s="10"/>
      <c r="M25" s="85"/>
      <c r="N25" s="85"/>
      <c r="O25" s="85"/>
      <c r="P25" s="85"/>
      <c r="Q25" s="85"/>
    </row>
    <row r="26" spans="1:17" ht="15" customHeight="1" x14ac:dyDescent="0.2">
      <c r="A26" s="68" t="s">
        <v>147</v>
      </c>
      <c r="M26" s="85"/>
      <c r="N26" s="85"/>
      <c r="O26" s="85"/>
      <c r="P26" s="85"/>
      <c r="Q26" s="85"/>
    </row>
    <row r="27" spans="1:17" ht="15" customHeight="1" x14ac:dyDescent="0.2">
      <c r="M27" s="85"/>
      <c r="N27" s="85"/>
      <c r="O27" s="85"/>
      <c r="P27" s="85"/>
      <c r="Q27" s="85"/>
    </row>
    <row r="28" spans="1:17" ht="15" customHeight="1" x14ac:dyDescent="0.2">
      <c r="M28" s="85"/>
      <c r="N28" s="85"/>
      <c r="O28" s="85"/>
      <c r="P28" s="85"/>
      <c r="Q28" s="85"/>
    </row>
    <row r="29" spans="1:17" ht="15" customHeight="1" x14ac:dyDescent="0.2">
      <c r="M29" s="85"/>
      <c r="N29" s="85"/>
      <c r="O29" s="85"/>
      <c r="P29" s="85"/>
      <c r="Q29" s="85"/>
    </row>
    <row r="30" spans="1:17" ht="15" customHeight="1" x14ac:dyDescent="0.2">
      <c r="M30" s="85"/>
      <c r="N30" s="85"/>
      <c r="O30" s="85"/>
      <c r="P30" s="85"/>
      <c r="Q30" s="85"/>
    </row>
    <row r="31" spans="1:17" ht="15" customHeight="1" x14ac:dyDescent="0.2">
      <c r="M31" s="85"/>
      <c r="N31" s="85"/>
      <c r="O31" s="85"/>
      <c r="P31" s="85"/>
      <c r="Q31" s="85"/>
    </row>
    <row r="32" spans="1:17" ht="15" customHeight="1" x14ac:dyDescent="0.2">
      <c r="M32" s="85"/>
      <c r="N32" s="85"/>
      <c r="O32" s="85"/>
      <c r="P32" s="85"/>
      <c r="Q32" s="85"/>
    </row>
    <row r="33" spans="13:17" ht="15" customHeight="1" x14ac:dyDescent="0.2">
      <c r="M33" s="85"/>
      <c r="N33" s="85"/>
      <c r="O33" s="85"/>
      <c r="P33" s="85"/>
      <c r="Q33" s="85"/>
    </row>
    <row r="34" spans="13:17" ht="15" customHeight="1" x14ac:dyDescent="0.2">
      <c r="M34" s="85"/>
      <c r="N34" s="85"/>
      <c r="O34" s="85"/>
      <c r="P34" s="85"/>
      <c r="Q34" s="85"/>
    </row>
    <row r="35" spans="13:17" ht="15" customHeight="1" x14ac:dyDescent="0.2">
      <c r="M35" s="85"/>
      <c r="N35" s="85"/>
      <c r="O35" s="85"/>
      <c r="P35" s="85"/>
      <c r="Q35" s="85"/>
    </row>
  </sheetData>
  <mergeCells count="2">
    <mergeCell ref="B4:C4"/>
    <mergeCell ref="H3:J3"/>
  </mergeCells>
  <hyperlinks>
    <hyperlink ref="A26" location="Kazalo!A1" display="nazaj na kazalo" xr:uid="{00000000-0004-0000-0B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39</vt:i4>
      </vt:variant>
      <vt:variant>
        <vt:lpstr>Imenovani obsegi</vt:lpstr>
      </vt:variant>
      <vt:variant>
        <vt:i4>2</vt:i4>
      </vt:variant>
    </vt:vector>
  </HeadingPairs>
  <TitlesOfParts>
    <vt:vector size="41" baseType="lpstr">
      <vt:lpstr>Kazalo</vt:lpstr>
      <vt:lpstr>Obdobja</vt:lpstr>
      <vt:lpstr>1</vt:lpstr>
      <vt:lpstr>2</vt:lpstr>
      <vt:lpstr>3</vt:lpstr>
      <vt:lpstr>4</vt:lpstr>
      <vt:lpstr>4sr</vt:lpstr>
      <vt:lpstr>5</vt:lpstr>
      <vt:lpstr>5sr</vt:lpstr>
      <vt:lpstr>6</vt:lpstr>
      <vt:lpstr>6sr</vt:lpstr>
      <vt:lpstr>7</vt:lpstr>
      <vt:lpstr>7sr</vt:lpstr>
      <vt:lpstr>8</vt:lpstr>
      <vt:lpstr>8sr</vt:lpstr>
      <vt:lpstr>9</vt:lpstr>
      <vt:lpstr>9sr</vt:lpstr>
      <vt:lpstr>10</vt:lpstr>
      <vt:lpstr>10sr</vt:lpstr>
      <vt:lpstr>11</vt:lpstr>
      <vt:lpstr>11sr</vt:lpstr>
      <vt:lpstr>12</vt:lpstr>
      <vt:lpstr>12sr</vt:lpstr>
      <vt:lpstr>13</vt:lpstr>
      <vt:lpstr>13sr</vt:lpstr>
      <vt:lpstr>14</vt:lpstr>
      <vt:lpstr>15</vt:lpstr>
      <vt:lpstr>16</vt:lpstr>
      <vt:lpstr>17</vt:lpstr>
      <vt:lpstr>18</vt:lpstr>
      <vt:lpstr>19</vt:lpstr>
      <vt:lpstr>19a</vt:lpstr>
      <vt:lpstr>20</vt:lpstr>
      <vt:lpstr>20a</vt:lpstr>
      <vt:lpstr>21</vt:lpstr>
      <vt:lpstr>21a</vt:lpstr>
      <vt:lpstr>22</vt:lpstr>
      <vt:lpstr>23</vt:lpstr>
      <vt:lpstr>24</vt:lpstr>
      <vt:lpstr>'24'!Področje_tiskanja</vt:lpstr>
      <vt:lpstr>'24'!Tiskanje_naslovov</vt:lpstr>
    </vt:vector>
  </TitlesOfParts>
  <Company>Zavod RS za zaposlovanje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Aktivno prebivalstvo</dc:title>
  <dc:creator>Stanka Lindič</dc:creator>
  <cp:lastModifiedBy>Tjaša Fotivec</cp:lastModifiedBy>
  <cp:lastPrinted>2025-01-03T11:14:30Z</cp:lastPrinted>
  <dcterms:created xsi:type="dcterms:W3CDTF">2007-02-26T08:42:53Z</dcterms:created>
  <dcterms:modified xsi:type="dcterms:W3CDTF">2025-01-08T13:27:36Z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PIS">
    <vt:lpwstr>Aktivno prebivalstvo, september 2007</vt:lpwstr>
  </property>
  <property fmtid="{D5CDD505-2E9C-101B-9397-08002B2CF9AE}" pid="3" name="SPSDescription">
    <vt:lpwstr>Aktivno prebivalstvo</vt:lpwstr>
  </property>
  <property fmtid="{D5CDD505-2E9C-101B-9397-08002B2CF9AE}" pid="4" name="Owner">
    <vt:lpwstr>Aktivno prebivalstvo</vt:lpwstr>
  </property>
  <property fmtid="{D5CDD505-2E9C-101B-9397-08002B2CF9AE}" pid="5" name="Status">
    <vt:lpwstr>Final</vt:lpwstr>
  </property>
</Properties>
</file>